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<sst xmlns="http://schemas.openxmlformats.org/spreadsheetml/2006/main" count="870" uniqueCount="149">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</sst>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97000</v>
      </c>
      <c r="E7" s="40"/>
    </row>
    <row r="8" spans="2:5" ht="15" thickBot="1">
      <c r="B8" s="9"/>
      <c r="C8" s="6" t="s">
        <v>7</v>
      </c>
      <c r="D8" s="41"/>
      <c r="E8" s="42">
        <v>466267.53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516270.35</v>
      </c>
      <c r="E10" s="45">
        <v>514379.57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91063.38</v>
      </c>
      <c r="E14" s="45">
        <v>179871.85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607333.73</v>
      </c>
      <c r="E16" s="51">
        <f>E10+E11+E12+E13+E14+E15</f>
        <v>694251.42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148421.28</v>
      </c>
      <c r="E18" s="45">
        <v>134812.58000000002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148421.28</v>
      </c>
      <c r="E23" s="51">
        <f>E18+E19+E20+E21+E22</f>
        <v>134812.58000000002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110019.01</v>
      </c>
      <c r="E25" s="45">
        <v>87748.97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>
        <v>0.46</v>
      </c>
      <c r="E27" s="45">
        <v>0.46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25784.92</v>
      </c>
      <c r="E29" s="50">
        <v>17589.65</v>
      </c>
    </row>
    <row r="30" spans="2:5" ht="15" thickBot="1">
      <c r="B30" s="16">
        <v>30000</v>
      </c>
      <c r="C30" s="15" t="s">
        <v>32</v>
      </c>
      <c r="D30" s="48">
        <f>D25+D26+D27+D28+D29</f>
        <v>135804.39</v>
      </c>
      <c r="E30" s="51">
        <f>E25+E26+E27+E28+E29</f>
        <v>105339.08000000002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47527.270000000004</v>
      </c>
      <c r="E33" s="59">
        <v>108841.05</v>
      </c>
    </row>
    <row r="34" spans="2:5" ht="14.25">
      <c r="B34" s="13">
        <v>40300</v>
      </c>
      <c r="C34" s="54" t="s">
        <v>37</v>
      </c>
      <c r="D34" s="61">
        <v>50000</v>
      </c>
      <c r="E34" s="45">
        <v>25000</v>
      </c>
    </row>
    <row r="35" spans="2:5" ht="14.25">
      <c r="B35" s="13">
        <v>40400</v>
      </c>
      <c r="C35" s="54" t="s">
        <v>38</v>
      </c>
      <c r="D35" s="39">
        <v>0</v>
      </c>
      <c r="E35" s="45">
        <v>28371.1</v>
      </c>
    </row>
    <row r="36" spans="2:5" ht="14.25">
      <c r="B36" s="13">
        <v>40500</v>
      </c>
      <c r="C36" s="54" t="s">
        <v>39</v>
      </c>
      <c r="D36" s="49">
        <v>6040.669999999998</v>
      </c>
      <c r="E36" s="50">
        <v>6040.67</v>
      </c>
    </row>
    <row r="37" spans="2:5" ht="15" thickBot="1">
      <c r="B37" s="16">
        <v>40000</v>
      </c>
      <c r="C37" s="15" t="s">
        <v>40</v>
      </c>
      <c r="D37" s="48">
        <f>D32+D33+D34+D35+D36</f>
        <v>103567.94</v>
      </c>
      <c r="E37" s="51">
        <f>E32+E33+E34+E35+E36</f>
        <v>168252.82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148829.03</v>
      </c>
      <c r="E54" s="45">
        <v>140326.63</v>
      </c>
    </row>
    <row r="55" spans="2:5" ht="14.25">
      <c r="B55" s="13">
        <v>90200</v>
      </c>
      <c r="C55" s="54" t="s">
        <v>62</v>
      </c>
      <c r="D55" s="61">
        <v>2730.52</v>
      </c>
      <c r="E55" s="62">
        <v>1464.52</v>
      </c>
    </row>
    <row r="56" spans="2:5" ht="15" thickBot="1">
      <c r="B56" s="16">
        <v>90000</v>
      </c>
      <c r="C56" s="15" t="s">
        <v>63</v>
      </c>
      <c r="D56" s="48">
        <f>D54+D55</f>
        <v>151559.55</v>
      </c>
      <c r="E56" s="51">
        <f>E54+E55</f>
        <v>141791.15</v>
      </c>
    </row>
    <row r="57" spans="2:5" ht="15" thickBot="1" thickTop="1">
      <c r="B57" s="109" t="s">
        <v>64</v>
      </c>
      <c r="C57" s="110"/>
      <c r="D57" s="52">
        <f>D16+D23+D30+D37+D43+D49+D52+D56</f>
        <v>1146686.8900000001</v>
      </c>
      <c r="E57" s="55">
        <f>E16+E23+E30+E37+E43+E49+E52+E56</f>
        <v>1244447.05</v>
      </c>
    </row>
    <row r="58" spans="2:5" ht="15" thickBot="1" thickTop="1">
      <c r="B58" s="109" t="s">
        <v>65</v>
      </c>
      <c r="C58" s="110"/>
      <c r="D58" s="52">
        <f>D57+D5+D6+D7+D8</f>
        <v>1243686.8900000001</v>
      </c>
      <c r="E58" s="55">
        <f>E57+E5+E6+E7+E8</f>
        <v>1710714.58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114702.93999999999</v>
      </c>
      <c r="E10" s="89">
        <v>0</v>
      </c>
      <c r="F10" s="90">
        <v>123187.75000000001</v>
      </c>
      <c r="G10" s="88"/>
      <c r="H10" s="89"/>
      <c r="I10" s="90"/>
      <c r="J10" s="97">
        <v>5155.089999999999</v>
      </c>
      <c r="K10" s="89">
        <v>0</v>
      </c>
      <c r="L10" s="101">
        <v>5223.360000000001</v>
      </c>
      <c r="M10" s="91">
        <v>27500</v>
      </c>
      <c r="N10" s="89">
        <v>0</v>
      </c>
      <c r="O10" s="90">
        <v>27920.19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27501.16</v>
      </c>
      <c r="AF10" s="89">
        <v>0</v>
      </c>
      <c r="AG10" s="90">
        <v>26750.749999999993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174859.18999999997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183082.05000000002</v>
      </c>
    </row>
    <row r="11" spans="2:76" ht="14.25">
      <c r="B11" s="13">
        <v>102</v>
      </c>
      <c r="C11" s="25" t="s">
        <v>92</v>
      </c>
      <c r="D11" s="88">
        <v>9461.43</v>
      </c>
      <c r="E11" s="89">
        <v>0</v>
      </c>
      <c r="F11" s="90">
        <v>8791.019999999999</v>
      </c>
      <c r="G11" s="88"/>
      <c r="H11" s="89"/>
      <c r="I11" s="90"/>
      <c r="J11" s="97">
        <v>400</v>
      </c>
      <c r="K11" s="89">
        <v>0</v>
      </c>
      <c r="L11" s="101">
        <v>378.53000000000003</v>
      </c>
      <c r="M11" s="91">
        <v>2500</v>
      </c>
      <c r="N11" s="89">
        <v>0</v>
      </c>
      <c r="O11" s="90">
        <v>1892.7199999999998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1860</v>
      </c>
      <c r="AF11" s="89">
        <v>0</v>
      </c>
      <c r="AG11" s="90">
        <v>1774.65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14221.43</v>
      </c>
      <c r="BW11" s="77">
        <f t="shared" si="1"/>
        <v>0</v>
      </c>
      <c r="BX11" s="79">
        <f t="shared" si="2"/>
        <v>12836.919999999998</v>
      </c>
    </row>
    <row r="12" spans="2:76" ht="14.25">
      <c r="B12" s="13">
        <v>103</v>
      </c>
      <c r="C12" s="25" t="s">
        <v>93</v>
      </c>
      <c r="D12" s="88">
        <v>175099.36000000002</v>
      </c>
      <c r="E12" s="89">
        <v>0</v>
      </c>
      <c r="F12" s="90">
        <v>174864.64999999997</v>
      </c>
      <c r="G12" s="88"/>
      <c r="H12" s="89"/>
      <c r="I12" s="90"/>
      <c r="J12" s="97">
        <v>999.81</v>
      </c>
      <c r="K12" s="89">
        <v>0</v>
      </c>
      <c r="L12" s="101">
        <v>246.78</v>
      </c>
      <c r="M12" s="91">
        <v>35790.19</v>
      </c>
      <c r="N12" s="89">
        <v>0</v>
      </c>
      <c r="O12" s="90">
        <v>43449.229999999996</v>
      </c>
      <c r="P12" s="91">
        <v>2000</v>
      </c>
      <c r="Q12" s="89">
        <v>0</v>
      </c>
      <c r="R12" s="90">
        <v>3511.96</v>
      </c>
      <c r="S12" s="91">
        <v>800</v>
      </c>
      <c r="T12" s="89">
        <v>0</v>
      </c>
      <c r="U12" s="90">
        <v>496.5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185343.57</v>
      </c>
      <c r="AC12" s="89">
        <v>0</v>
      </c>
      <c r="AD12" s="90">
        <v>198699.78</v>
      </c>
      <c r="AE12" s="91">
        <v>65011.67</v>
      </c>
      <c r="AF12" s="89">
        <v>0</v>
      </c>
      <c r="AG12" s="90">
        <v>98681.25</v>
      </c>
      <c r="AH12" s="91"/>
      <c r="AI12" s="89"/>
      <c r="AJ12" s="90"/>
      <c r="AK12" s="91">
        <v>3866.2</v>
      </c>
      <c r="AL12" s="89">
        <v>0</v>
      </c>
      <c r="AM12" s="90">
        <v>5857.570000000001</v>
      </c>
      <c r="AN12" s="91"/>
      <c r="AO12" s="89"/>
      <c r="AP12" s="90"/>
      <c r="AQ12" s="91">
        <v>9100</v>
      </c>
      <c r="AR12" s="89">
        <v>0</v>
      </c>
      <c r="AS12" s="90">
        <v>7462.33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478010.80000000005</v>
      </c>
      <c r="BW12" s="77">
        <f t="shared" si="1"/>
        <v>0</v>
      </c>
      <c r="BX12" s="79">
        <f t="shared" si="2"/>
        <v>533270.0499999999</v>
      </c>
    </row>
    <row r="13" spans="2:76" ht="14.25">
      <c r="B13" s="13">
        <v>104</v>
      </c>
      <c r="C13" s="25" t="s">
        <v>19</v>
      </c>
      <c r="D13" s="88">
        <v>11936.060000000001</v>
      </c>
      <c r="E13" s="89">
        <v>0</v>
      </c>
      <c r="F13" s="90">
        <v>20912.19</v>
      </c>
      <c r="G13" s="88"/>
      <c r="H13" s="89"/>
      <c r="I13" s="90"/>
      <c r="J13" s="97">
        <v>0</v>
      </c>
      <c r="K13" s="89">
        <v>0</v>
      </c>
      <c r="L13" s="101">
        <v>2678.22</v>
      </c>
      <c r="M13" s="91">
        <v>8210</v>
      </c>
      <c r="N13" s="89">
        <v>0</v>
      </c>
      <c r="O13" s="90">
        <v>1833</v>
      </c>
      <c r="P13" s="91">
        <v>150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2714.92</v>
      </c>
      <c r="W13" s="89">
        <v>0</v>
      </c>
      <c r="X13" s="90">
        <v>1929.84</v>
      </c>
      <c r="Y13" s="91"/>
      <c r="Z13" s="89"/>
      <c r="AA13" s="90"/>
      <c r="AB13" s="91">
        <v>547.5</v>
      </c>
      <c r="AC13" s="89">
        <v>0</v>
      </c>
      <c r="AD13" s="90">
        <v>0</v>
      </c>
      <c r="AE13" s="91"/>
      <c r="AF13" s="89"/>
      <c r="AG13" s="90"/>
      <c r="AH13" s="91">
        <v>7458.87</v>
      </c>
      <c r="AI13" s="89">
        <v>0</v>
      </c>
      <c r="AJ13" s="90">
        <v>5938.87</v>
      </c>
      <c r="AK13" s="91">
        <v>17112</v>
      </c>
      <c r="AL13" s="89">
        <v>0</v>
      </c>
      <c r="AM13" s="90">
        <v>17111.3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2281.82</v>
      </c>
      <c r="AX13" s="89">
        <v>0</v>
      </c>
      <c r="AY13" s="101">
        <v>2281.82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50411.170000000006</v>
      </c>
      <c r="BW13" s="77">
        <f t="shared" si="1"/>
        <v>0</v>
      </c>
      <c r="BX13" s="79">
        <f t="shared" si="2"/>
        <v>52685.24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19972.84</v>
      </c>
      <c r="BM16" s="89">
        <v>0</v>
      </c>
      <c r="BN16" s="90">
        <v>19972.84</v>
      </c>
      <c r="BO16" s="91"/>
      <c r="BP16" s="89"/>
      <c r="BQ16" s="90"/>
      <c r="BR16" s="97"/>
      <c r="BS16" s="89"/>
      <c r="BT16" s="101"/>
      <c r="BU16" s="76"/>
      <c r="BV16" s="85">
        <f t="shared" si="0"/>
        <v>19972.84</v>
      </c>
      <c r="BW16" s="77">
        <f t="shared" si="1"/>
        <v>0</v>
      </c>
      <c r="BX16" s="79">
        <f t="shared" si="2"/>
        <v>19972.84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9777.66</v>
      </c>
      <c r="E18" s="89">
        <v>0</v>
      </c>
      <c r="F18" s="90">
        <v>1202.18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9777.66</v>
      </c>
      <c r="BW18" s="77">
        <f t="shared" si="1"/>
        <v>0</v>
      </c>
      <c r="BX18" s="79">
        <f t="shared" si="2"/>
        <v>1202.18</v>
      </c>
    </row>
    <row r="19" spans="2:76" ht="14.25">
      <c r="B19" s="13">
        <v>110</v>
      </c>
      <c r="C19" s="25" t="s">
        <v>98</v>
      </c>
      <c r="D19" s="88">
        <v>18178.390000000003</v>
      </c>
      <c r="E19" s="89">
        <v>0</v>
      </c>
      <c r="F19" s="90">
        <v>14957.47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714.27</v>
      </c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18178.390000000003</v>
      </c>
      <c r="BW19" s="77">
        <f t="shared" si="1"/>
        <v>0</v>
      </c>
      <c r="BX19" s="79">
        <f t="shared" si="2"/>
        <v>15671.74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339155.83999999997</v>
      </c>
      <c r="E20" s="78">
        <f t="shared" si="3"/>
        <v>0</v>
      </c>
      <c r="F20" s="79">
        <f t="shared" si="3"/>
        <v>343915.25999999995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6554.9</v>
      </c>
      <c r="K20" s="78">
        <f t="shared" si="3"/>
        <v>0</v>
      </c>
      <c r="L20" s="77">
        <f t="shared" si="3"/>
        <v>8526.89</v>
      </c>
      <c r="M20" s="98">
        <f t="shared" si="3"/>
        <v>74000.19</v>
      </c>
      <c r="N20" s="78">
        <f t="shared" si="3"/>
        <v>0</v>
      </c>
      <c r="O20" s="77">
        <f t="shared" si="3"/>
        <v>75095.14</v>
      </c>
      <c r="P20" s="98">
        <f t="shared" si="3"/>
        <v>2150</v>
      </c>
      <c r="Q20" s="78">
        <f t="shared" si="3"/>
        <v>0</v>
      </c>
      <c r="R20" s="77">
        <f t="shared" si="3"/>
        <v>3511.96</v>
      </c>
      <c r="S20" s="98">
        <f t="shared" si="3"/>
        <v>800</v>
      </c>
      <c r="T20" s="78">
        <f t="shared" si="3"/>
        <v>0</v>
      </c>
      <c r="U20" s="77">
        <f t="shared" si="3"/>
        <v>496.5</v>
      </c>
      <c r="V20" s="98">
        <f t="shared" si="3"/>
        <v>2714.92</v>
      </c>
      <c r="W20" s="78">
        <f t="shared" si="3"/>
        <v>0</v>
      </c>
      <c r="X20" s="77">
        <f t="shared" si="3"/>
        <v>1929.84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185891.07</v>
      </c>
      <c r="AC20" s="78">
        <f t="shared" si="3"/>
        <v>0</v>
      </c>
      <c r="AD20" s="77">
        <f t="shared" si="3"/>
        <v>199414.05</v>
      </c>
      <c r="AE20" s="98">
        <f t="shared" si="3"/>
        <v>94372.83</v>
      </c>
      <c r="AF20" s="78">
        <f t="shared" si="3"/>
        <v>0</v>
      </c>
      <c r="AG20" s="77">
        <f t="shared" si="3"/>
        <v>127206.65</v>
      </c>
      <c r="AH20" s="98">
        <f t="shared" si="3"/>
        <v>7458.87</v>
      </c>
      <c r="AI20" s="78">
        <f t="shared" si="3"/>
        <v>0</v>
      </c>
      <c r="AJ20" s="77">
        <f t="shared" si="3"/>
        <v>5938.87</v>
      </c>
      <c r="AK20" s="98">
        <f t="shared" si="3"/>
        <v>20978.2</v>
      </c>
      <c r="AL20" s="78">
        <f t="shared" si="3"/>
        <v>0</v>
      </c>
      <c r="AM20" s="77">
        <f t="shared" si="3"/>
        <v>22968.87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9100</v>
      </c>
      <c r="AR20" s="78">
        <f t="shared" si="3"/>
        <v>0</v>
      </c>
      <c r="AS20" s="77">
        <f t="shared" si="3"/>
        <v>7462.33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2281.82</v>
      </c>
      <c r="AX20" s="78">
        <f t="shared" si="3"/>
        <v>0</v>
      </c>
      <c r="AY20" s="77">
        <f t="shared" si="3"/>
        <v>2281.82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19972.84</v>
      </c>
      <c r="BM20" s="78">
        <f t="shared" si="3"/>
        <v>0</v>
      </c>
      <c r="BN20" s="77">
        <f t="shared" si="3"/>
        <v>19972.84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765431.4800000001</v>
      </c>
      <c r="BW20" s="77">
        <f>BW10+BW11+BW12+BW13+BW14+BW15+BW16+BW17+BW18+BW19</f>
        <v>0</v>
      </c>
      <c r="BX20" s="95">
        <f>BX10+BX11+BX12+BX13+BX14+BX15+BX16+BX17+BX18+BX19</f>
        <v>818721.02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39333</v>
      </c>
      <c r="F24" s="90">
        <v>3000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11806.649999999998</v>
      </c>
      <c r="T24" s="89">
        <v>0</v>
      </c>
      <c r="U24" s="101">
        <v>50362.44</v>
      </c>
      <c r="V24" s="97">
        <v>0</v>
      </c>
      <c r="W24" s="89">
        <v>0</v>
      </c>
      <c r="X24" s="101">
        <v>2220.4</v>
      </c>
      <c r="Y24" s="97">
        <v>0</v>
      </c>
      <c r="Z24" s="89">
        <v>0</v>
      </c>
      <c r="AA24" s="101">
        <v>0</v>
      </c>
      <c r="AB24" s="97">
        <v>14626.669999999998</v>
      </c>
      <c r="AC24" s="89">
        <v>0</v>
      </c>
      <c r="AD24" s="101">
        <v>19530.03</v>
      </c>
      <c r="AE24" s="97">
        <v>68000</v>
      </c>
      <c r="AF24" s="89">
        <v>0</v>
      </c>
      <c r="AG24" s="101">
        <v>70470.17</v>
      </c>
      <c r="AH24" s="97">
        <v>0</v>
      </c>
      <c r="AI24" s="89">
        <v>0</v>
      </c>
      <c r="AJ24" s="101">
        <v>0</v>
      </c>
      <c r="AK24" s="97">
        <v>4526.2</v>
      </c>
      <c r="AL24" s="89">
        <v>0</v>
      </c>
      <c r="AM24" s="101">
        <v>5124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4087</v>
      </c>
      <c r="AT24" s="97"/>
      <c r="AU24" s="89"/>
      <c r="AV24" s="101"/>
      <c r="AW24" s="97">
        <v>10000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108959.51999999999</v>
      </c>
      <c r="BW24" s="77">
        <f t="shared" si="4"/>
        <v>39333</v>
      </c>
      <c r="BX24" s="79">
        <f t="shared" si="4"/>
        <v>154794.03999999998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39333</v>
      </c>
      <c r="F28" s="79">
        <f t="shared" si="5"/>
        <v>3000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11806.649999999998</v>
      </c>
      <c r="T28" s="78">
        <f t="shared" si="5"/>
        <v>0</v>
      </c>
      <c r="U28" s="77">
        <f t="shared" si="5"/>
        <v>50362.44</v>
      </c>
      <c r="V28" s="98">
        <f t="shared" si="5"/>
        <v>0</v>
      </c>
      <c r="W28" s="78">
        <f t="shared" si="5"/>
        <v>0</v>
      </c>
      <c r="X28" s="77">
        <f t="shared" si="5"/>
        <v>2220.4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14626.669999999998</v>
      </c>
      <c r="AC28" s="78">
        <f t="shared" si="5"/>
        <v>0</v>
      </c>
      <c r="AD28" s="77">
        <f t="shared" si="5"/>
        <v>19530.03</v>
      </c>
      <c r="AE28" s="98">
        <f t="shared" si="5"/>
        <v>68000</v>
      </c>
      <c r="AF28" s="78">
        <f t="shared" si="5"/>
        <v>0</v>
      </c>
      <c r="AG28" s="77">
        <f t="shared" si="5"/>
        <v>70470.17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4526.2</v>
      </c>
      <c r="AL28" s="78">
        <f t="shared" si="6"/>
        <v>0</v>
      </c>
      <c r="AM28" s="77">
        <f t="shared" si="6"/>
        <v>5124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4087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10000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108959.51999999999</v>
      </c>
      <c r="BW28" s="77">
        <f>BW23+BW24+BW25+BW26+BW27</f>
        <v>39333</v>
      </c>
      <c r="BX28" s="95">
        <f>BX23+BX24+BX25+BX26+BX27</f>
        <v>154794.03999999998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39095.4</v>
      </c>
      <c r="BM40" s="89">
        <v>0</v>
      </c>
      <c r="BN40" s="101">
        <v>39095.4</v>
      </c>
      <c r="BO40" s="97"/>
      <c r="BP40" s="89"/>
      <c r="BQ40" s="101"/>
      <c r="BR40" s="97"/>
      <c r="BS40" s="89"/>
      <c r="BT40" s="101"/>
      <c r="BU40" s="76"/>
      <c r="BV40" s="85">
        <f t="shared" si="10"/>
        <v>39095.4</v>
      </c>
      <c r="BW40" s="77">
        <f t="shared" si="10"/>
        <v>0</v>
      </c>
      <c r="BX40" s="79">
        <f t="shared" si="10"/>
        <v>39095.4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39095.4</v>
      </c>
      <c r="BM42" s="78">
        <f t="shared" si="12"/>
        <v>0</v>
      </c>
      <c r="BN42" s="77">
        <f t="shared" si="12"/>
        <v>39095.4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39095.4</v>
      </c>
      <c r="BW42" s="77">
        <f>BW38+BW39+BW40+BW41</f>
        <v>0</v>
      </c>
      <c r="BX42" s="95">
        <f>BX38+BX39+BX40+BX41</f>
        <v>39095.4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148829.03</v>
      </c>
      <c r="BS49" s="89">
        <v>0</v>
      </c>
      <c r="BT49" s="101">
        <v>168329.88</v>
      </c>
      <c r="BU49" s="76"/>
      <c r="BV49" s="85">
        <f aca="true" t="shared" si="15" ref="BV49:BX50">D49+G49+J49+M49+P49+S49+V49+Y49+AB49+AE49+AH49+AK49+AN49+AQ49+AT49+AW49+AZ49+BC49+BF49+BI49+BL49+BO49+BR49</f>
        <v>148829.03</v>
      </c>
      <c r="BW49" s="77">
        <f t="shared" si="15"/>
        <v>0</v>
      </c>
      <c r="BX49" s="79">
        <f t="shared" si="15"/>
        <v>168329.88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2730.52</v>
      </c>
      <c r="BS50" s="89">
        <v>0</v>
      </c>
      <c r="BT50" s="101">
        <v>6395.52</v>
      </c>
      <c r="BU50" s="76"/>
      <c r="BV50" s="85">
        <f t="shared" si="15"/>
        <v>2730.52</v>
      </c>
      <c r="BW50" s="77">
        <f t="shared" si="15"/>
        <v>0</v>
      </c>
      <c r="BX50" s="79">
        <f t="shared" si="15"/>
        <v>6395.52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151559.55</v>
      </c>
      <c r="BS51" s="78">
        <f>BS49+BS50</f>
        <v>0</v>
      </c>
      <c r="BT51" s="77">
        <f>BT49+BT50</f>
        <v>174725.4</v>
      </c>
      <c r="BU51" s="85"/>
      <c r="BV51" s="85">
        <f>BV49+BV50</f>
        <v>151559.55</v>
      </c>
      <c r="BW51" s="77">
        <f>BW49+BW50</f>
        <v>0</v>
      </c>
      <c r="BX51" s="95">
        <f>BX49+BX50</f>
        <v>174725.4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339155.83999999997</v>
      </c>
      <c r="E53" s="86">
        <f t="shared" si="18"/>
        <v>39333</v>
      </c>
      <c r="F53" s="86">
        <f t="shared" si="18"/>
        <v>346915.25999999995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6554.9</v>
      </c>
      <c r="K53" s="86">
        <f t="shared" si="18"/>
        <v>0</v>
      </c>
      <c r="L53" s="86">
        <f t="shared" si="18"/>
        <v>8526.89</v>
      </c>
      <c r="M53" s="86">
        <f t="shared" si="18"/>
        <v>74000.19</v>
      </c>
      <c r="N53" s="86">
        <f t="shared" si="18"/>
        <v>0</v>
      </c>
      <c r="O53" s="86">
        <f t="shared" si="18"/>
        <v>75095.14</v>
      </c>
      <c r="P53" s="86">
        <f t="shared" si="18"/>
        <v>2150</v>
      </c>
      <c r="Q53" s="86">
        <f t="shared" si="18"/>
        <v>0</v>
      </c>
      <c r="R53" s="86">
        <f t="shared" si="18"/>
        <v>3511.96</v>
      </c>
      <c r="S53" s="86">
        <f t="shared" si="18"/>
        <v>12606.649999999998</v>
      </c>
      <c r="T53" s="86">
        <f t="shared" si="18"/>
        <v>0</v>
      </c>
      <c r="U53" s="86">
        <f t="shared" si="18"/>
        <v>50858.94</v>
      </c>
      <c r="V53" s="86">
        <f t="shared" si="18"/>
        <v>2714.92</v>
      </c>
      <c r="W53" s="86">
        <f t="shared" si="18"/>
        <v>0</v>
      </c>
      <c r="X53" s="86">
        <f t="shared" si="18"/>
        <v>4150.24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200517.74</v>
      </c>
      <c r="AC53" s="86">
        <f t="shared" si="18"/>
        <v>0</v>
      </c>
      <c r="AD53" s="86">
        <f t="shared" si="18"/>
        <v>218944.08</v>
      </c>
      <c r="AE53" s="86">
        <f t="shared" si="18"/>
        <v>162372.83000000002</v>
      </c>
      <c r="AF53" s="86">
        <f t="shared" si="18"/>
        <v>0</v>
      </c>
      <c r="AG53" s="86">
        <f t="shared" si="18"/>
        <v>197676.82</v>
      </c>
      <c r="AH53" s="86">
        <f t="shared" si="18"/>
        <v>7458.87</v>
      </c>
      <c r="AI53" s="86">
        <f t="shared" si="18"/>
        <v>0</v>
      </c>
      <c r="AJ53" s="86">
        <f aca="true" t="shared" si="19" ref="AJ53:BT53">AJ20+AJ28+AJ35+AJ42+AJ46+AJ51</f>
        <v>5938.87</v>
      </c>
      <c r="AK53" s="86">
        <f t="shared" si="19"/>
        <v>25504.4</v>
      </c>
      <c r="AL53" s="86">
        <f t="shared" si="19"/>
        <v>0</v>
      </c>
      <c r="AM53" s="86">
        <f t="shared" si="19"/>
        <v>28092.87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9100</v>
      </c>
      <c r="AR53" s="86">
        <f t="shared" si="19"/>
        <v>0</v>
      </c>
      <c r="AS53" s="86">
        <f t="shared" si="19"/>
        <v>11549.33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12281.82</v>
      </c>
      <c r="AX53" s="86">
        <f t="shared" si="19"/>
        <v>0</v>
      </c>
      <c r="AY53" s="86">
        <f t="shared" si="19"/>
        <v>2281.82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59068.240000000005</v>
      </c>
      <c r="BM53" s="86">
        <f t="shared" si="19"/>
        <v>0</v>
      </c>
      <c r="BN53" s="86">
        <f t="shared" si="19"/>
        <v>59068.240000000005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151559.55</v>
      </c>
      <c r="BS53" s="86">
        <f t="shared" si="19"/>
        <v>0</v>
      </c>
      <c r="BT53" s="86">
        <f t="shared" si="19"/>
        <v>174725.4</v>
      </c>
      <c r="BU53" s="86">
        <f>BU8</f>
        <v>0</v>
      </c>
      <c r="BV53" s="102">
        <f>BV8+BV20+BV28+BV35+BV42+BV46+BV51</f>
        <v>1065045.9500000002</v>
      </c>
      <c r="BW53" s="87">
        <f>BW20+BW28+BW35+BW42+BW46+BW51</f>
        <v>39333</v>
      </c>
      <c r="BX53" s="87">
        <f>BX20+BX28+BX35+BX42+BX46+BX51</f>
        <v>1187335.86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139307.93999999994</v>
      </c>
      <c r="BW54" s="93"/>
      <c r="BX54" s="94">
        <f>IF((Spese_Rendiconto_2020!BX53-Entrate_Rendiconto_2020!E58)&lt;0,Entrate_Rendiconto_2020!E58-Spese_Rendiconto_2020!BX53,0)</f>
        <v>523378.72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2021-06-28T11:36:13Z</dcterms:modified>
  <cp:category/>
  <cp:version/>
  <cp:contentType/>
  <cp:contentStatus/>
</cp:coreProperties>
</file>