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<sst xmlns="http://schemas.openxmlformats.org/spreadsheetml/2006/main" count="870" uniqueCount="149">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</sst>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16574.2</v>
      </c>
      <c r="E5" s="38"/>
    </row>
    <row r="6" spans="2:5" ht="15">
      <c r="B6" s="8"/>
      <c r="C6" s="5" t="s">
        <v>5</v>
      </c>
      <c r="D6" s="39">
        <v>114095.5</v>
      </c>
      <c r="E6" s="40"/>
    </row>
    <row r="7" spans="2:5" ht="15">
      <c r="B7" s="8"/>
      <c r="C7" s="5" t="s">
        <v>6</v>
      </c>
      <c r="D7" s="39">
        <v>106507.95</v>
      </c>
      <c r="E7" s="40"/>
    </row>
    <row r="8" spans="2:5" ht="15.75" thickBot="1">
      <c r="B8" s="9"/>
      <c r="C8" s="6" t="s">
        <v>7</v>
      </c>
      <c r="D8" s="41"/>
      <c r="E8" s="42">
        <v>316109.61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584241.7999999999</v>
      </c>
      <c r="E10" s="45">
        <v>664473.12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93315.23999999999</v>
      </c>
      <c r="E14" s="45">
        <v>186453.41999999998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677557.0399999999</v>
      </c>
      <c r="E16" s="51">
        <f>E10+E11+E12+E13+E14+E15</f>
        <v>850926.54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104297.92000000001</v>
      </c>
      <c r="E18" s="45">
        <v>107218.03000000001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104297.92000000001</v>
      </c>
      <c r="E23" s="51">
        <f>E18+E19+E20+E21+E22</f>
        <v>107218.03000000001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114694.14</v>
      </c>
      <c r="E25" s="45">
        <v>104544.79000000001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1.33</v>
      </c>
      <c r="E27" s="45">
        <v>0.63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39686.90999999999</v>
      </c>
      <c r="E29" s="50">
        <v>45814.16</v>
      </c>
    </row>
    <row r="30" spans="2:5" ht="15.75" thickBot="1">
      <c r="B30" s="16">
        <v>30000</v>
      </c>
      <c r="C30" s="15" t="s">
        <v>32</v>
      </c>
      <c r="D30" s="48">
        <f>D25+D26+D27+D28+D29</f>
        <v>154382.38</v>
      </c>
      <c r="E30" s="51">
        <f>E25+E26+E27+E28+E29</f>
        <v>150359.58000000002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37500</v>
      </c>
      <c r="E33" s="59">
        <v>78231.62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69281.48</v>
      </c>
      <c r="E35" s="45">
        <v>115634.33</v>
      </c>
    </row>
    <row r="36" spans="2:5" ht="15">
      <c r="B36" s="13">
        <v>40500</v>
      </c>
      <c r="C36" s="54" t="s">
        <v>39</v>
      </c>
      <c r="D36" s="49">
        <v>61584.32000000001</v>
      </c>
      <c r="E36" s="50">
        <v>61584.32000000001</v>
      </c>
    </row>
    <row r="37" spans="2:5" ht="15.75" thickBot="1">
      <c r="B37" s="16">
        <v>40000</v>
      </c>
      <c r="C37" s="15" t="s">
        <v>40</v>
      </c>
      <c r="D37" s="48">
        <f>D32+D33+D34+D35+D36</f>
        <v>168365.8</v>
      </c>
      <c r="E37" s="51">
        <f>E32+E33+E34+E35+E36</f>
        <v>255450.27000000002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138415.19000000003</v>
      </c>
      <c r="E54" s="45">
        <v>138389.09000000008</v>
      </c>
    </row>
    <row r="55" spans="2:5" ht="15">
      <c r="B55" s="13">
        <v>90200</v>
      </c>
      <c r="C55" s="54" t="s">
        <v>62</v>
      </c>
      <c r="D55" s="61">
        <v>5280.7</v>
      </c>
      <c r="E55" s="62">
        <v>5118.2</v>
      </c>
    </row>
    <row r="56" spans="2:5" ht="15.75" thickBot="1">
      <c r="B56" s="16">
        <v>90000</v>
      </c>
      <c r="C56" s="15" t="s">
        <v>63</v>
      </c>
      <c r="D56" s="48">
        <f>D54+D55</f>
        <v>143695.89000000004</v>
      </c>
      <c r="E56" s="51">
        <f>E54+E55</f>
        <v>143507.2900000001</v>
      </c>
    </row>
    <row r="57" spans="2:5" ht="16.5" thickBot="1" thickTop="1">
      <c r="B57" s="109" t="s">
        <v>64</v>
      </c>
      <c r="C57" s="110"/>
      <c r="D57" s="52">
        <f>D16+D23+D30+D37+D43+D49+D52+D56</f>
        <v>1248299.03</v>
      </c>
      <c r="E57" s="55">
        <f>E16+E23+E30+E37+E43+E49+E52+E56</f>
        <v>1507461.7100000002</v>
      </c>
    </row>
    <row r="58" spans="2:5" ht="16.5" thickBot="1" thickTop="1">
      <c r="B58" s="109" t="s">
        <v>65</v>
      </c>
      <c r="C58" s="110"/>
      <c r="D58" s="52">
        <f>D57+D5+D6+D7+D8</f>
        <v>1485476.68</v>
      </c>
      <c r="E58" s="55">
        <f>E57+E5+E6+E7+E8</f>
        <v>1823571.3200000003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130700.42000000001</v>
      </c>
      <c r="E10" s="89">
        <v>10551.32</v>
      </c>
      <c r="F10" s="90">
        <v>125914.53</v>
      </c>
      <c r="G10" s="88"/>
      <c r="H10" s="89"/>
      <c r="I10" s="90"/>
      <c r="J10" s="97">
        <v>4102.17</v>
      </c>
      <c r="K10" s="89">
        <v>0</v>
      </c>
      <c r="L10" s="101">
        <v>4243.620000000001</v>
      </c>
      <c r="M10" s="91">
        <v>28396.710000000003</v>
      </c>
      <c r="N10" s="89">
        <v>0</v>
      </c>
      <c r="O10" s="90">
        <v>28396.71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47245.5</v>
      </c>
      <c r="AF10" s="89">
        <v>0</v>
      </c>
      <c r="AG10" s="90">
        <v>45677.530000000006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210444.80000000002</v>
      </c>
      <c r="BW10" s="77">
        <f aca="true" t="shared" si="1" ref="BW10:BW19">E10+H10+K10+N10+Q10+T10+W10+Z10+AC10+AF10+AI10+AL10+AO10+AR10+AU10+AX10+BA10+BD10+BG10+BJ10+BM10+BP10+BS10</f>
        <v>10551.32</v>
      </c>
      <c r="BX10" s="79">
        <f aca="true" t="shared" si="2" ref="BX10:BX19">F10+I10+L10+O10+R10+U10+X10+AA10+AD10+AG10+AJ10+AM10+AP10+AS10+AV10+AY10+BB10+BE10+BH10+BK10+BN10+BQ10+BT10</f>
        <v>204232.38999999998</v>
      </c>
    </row>
    <row r="11" spans="2:76" ht="15">
      <c r="B11" s="13">
        <v>102</v>
      </c>
      <c r="C11" s="25" t="s">
        <v>92</v>
      </c>
      <c r="D11" s="88">
        <v>8650.440000000002</v>
      </c>
      <c r="E11" s="89">
        <v>0</v>
      </c>
      <c r="F11" s="90">
        <v>8268.000000000002</v>
      </c>
      <c r="G11" s="88"/>
      <c r="H11" s="89"/>
      <c r="I11" s="90"/>
      <c r="J11" s="97">
        <v>228.75</v>
      </c>
      <c r="K11" s="89">
        <v>0</v>
      </c>
      <c r="L11" s="101">
        <v>236.66</v>
      </c>
      <c r="M11" s="91">
        <v>2469.49</v>
      </c>
      <c r="N11" s="89">
        <v>0</v>
      </c>
      <c r="O11" s="90">
        <v>2465.7000000000003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3373.29</v>
      </c>
      <c r="AF11" s="89">
        <v>0</v>
      </c>
      <c r="AG11" s="90">
        <v>3454.72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14721.970000000001</v>
      </c>
      <c r="BW11" s="77">
        <f t="shared" si="1"/>
        <v>0</v>
      </c>
      <c r="BX11" s="79">
        <f t="shared" si="2"/>
        <v>14425.080000000002</v>
      </c>
    </row>
    <row r="12" spans="2:76" ht="15">
      <c r="B12" s="13">
        <v>103</v>
      </c>
      <c r="C12" s="25" t="s">
        <v>93</v>
      </c>
      <c r="D12" s="88">
        <v>172736.94</v>
      </c>
      <c r="E12" s="89">
        <v>0</v>
      </c>
      <c r="F12" s="90">
        <v>174527.27999999997</v>
      </c>
      <c r="G12" s="88"/>
      <c r="H12" s="89"/>
      <c r="I12" s="90"/>
      <c r="J12" s="97"/>
      <c r="K12" s="89"/>
      <c r="L12" s="101"/>
      <c r="M12" s="91">
        <v>30852.46</v>
      </c>
      <c r="N12" s="89">
        <v>0</v>
      </c>
      <c r="O12" s="90">
        <v>25761.13</v>
      </c>
      <c r="P12" s="91">
        <v>945</v>
      </c>
      <c r="Q12" s="89">
        <v>0</v>
      </c>
      <c r="R12" s="90">
        <v>2961</v>
      </c>
      <c r="S12" s="91">
        <v>587.37</v>
      </c>
      <c r="T12" s="89">
        <v>0</v>
      </c>
      <c r="U12" s="90">
        <v>214.75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171100</v>
      </c>
      <c r="AC12" s="89">
        <v>0</v>
      </c>
      <c r="AD12" s="90">
        <v>148637.06</v>
      </c>
      <c r="AE12" s="91">
        <v>81581.75000000001</v>
      </c>
      <c r="AF12" s="89">
        <v>0</v>
      </c>
      <c r="AG12" s="90">
        <v>43021.850000000006</v>
      </c>
      <c r="AH12" s="91"/>
      <c r="AI12" s="89"/>
      <c r="AJ12" s="90"/>
      <c r="AK12" s="91">
        <v>9728.710000000001</v>
      </c>
      <c r="AL12" s="89">
        <v>0</v>
      </c>
      <c r="AM12" s="90">
        <v>10038.11</v>
      </c>
      <c r="AN12" s="91"/>
      <c r="AO12" s="89"/>
      <c r="AP12" s="90"/>
      <c r="AQ12" s="91">
        <v>5415.42</v>
      </c>
      <c r="AR12" s="89">
        <v>0</v>
      </c>
      <c r="AS12" s="90">
        <v>6519.360000000001</v>
      </c>
      <c r="AT12" s="91"/>
      <c r="AU12" s="89"/>
      <c r="AV12" s="90"/>
      <c r="AW12" s="91">
        <v>622.5</v>
      </c>
      <c r="AX12" s="89">
        <v>0</v>
      </c>
      <c r="AY12" s="90">
        <v>6668.9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473570.15</v>
      </c>
      <c r="BW12" s="77">
        <f t="shared" si="1"/>
        <v>0</v>
      </c>
      <c r="BX12" s="79">
        <f t="shared" si="2"/>
        <v>418349.43999999994</v>
      </c>
    </row>
    <row r="13" spans="2:76" ht="15">
      <c r="B13" s="13">
        <v>104</v>
      </c>
      <c r="C13" s="25" t="s">
        <v>19</v>
      </c>
      <c r="D13" s="88">
        <v>62391.17</v>
      </c>
      <c r="E13" s="89">
        <v>0</v>
      </c>
      <c r="F13" s="90">
        <v>58164.34</v>
      </c>
      <c r="G13" s="88"/>
      <c r="H13" s="89"/>
      <c r="I13" s="90"/>
      <c r="J13" s="97">
        <v>3000</v>
      </c>
      <c r="K13" s="89">
        <v>0</v>
      </c>
      <c r="L13" s="101">
        <v>0</v>
      </c>
      <c r="M13" s="91">
        <v>18400</v>
      </c>
      <c r="N13" s="89">
        <v>0</v>
      </c>
      <c r="O13" s="90">
        <v>17555</v>
      </c>
      <c r="P13" s="91">
        <v>150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8129.84</v>
      </c>
      <c r="W13" s="89">
        <v>0</v>
      </c>
      <c r="X13" s="90">
        <v>3429.84</v>
      </c>
      <c r="Y13" s="91"/>
      <c r="Z13" s="89"/>
      <c r="AA13" s="90"/>
      <c r="AB13" s="91">
        <v>585</v>
      </c>
      <c r="AC13" s="89">
        <v>0</v>
      </c>
      <c r="AD13" s="90">
        <v>585</v>
      </c>
      <c r="AE13" s="91"/>
      <c r="AF13" s="89"/>
      <c r="AG13" s="90"/>
      <c r="AH13" s="91"/>
      <c r="AI13" s="89"/>
      <c r="AJ13" s="90"/>
      <c r="AK13" s="91">
        <v>18000</v>
      </c>
      <c r="AL13" s="89">
        <v>0</v>
      </c>
      <c r="AM13" s="90">
        <v>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1613.16</v>
      </c>
      <c r="AX13" s="89">
        <v>0</v>
      </c>
      <c r="AY13" s="101">
        <v>1613.16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112269.17</v>
      </c>
      <c r="BW13" s="77">
        <f t="shared" si="1"/>
        <v>0</v>
      </c>
      <c r="BX13" s="79">
        <f t="shared" si="2"/>
        <v>81347.34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25710.9</v>
      </c>
      <c r="BM16" s="89">
        <v>0</v>
      </c>
      <c r="BN16" s="90">
        <v>27433.870000000003</v>
      </c>
      <c r="BO16" s="91"/>
      <c r="BP16" s="89"/>
      <c r="BQ16" s="90"/>
      <c r="BR16" s="97"/>
      <c r="BS16" s="89"/>
      <c r="BT16" s="101"/>
      <c r="BU16" s="76"/>
      <c r="BV16" s="85">
        <f t="shared" si="0"/>
        <v>25710.9</v>
      </c>
      <c r="BW16" s="77">
        <f t="shared" si="1"/>
        <v>0</v>
      </c>
      <c r="BX16" s="79">
        <f t="shared" si="2"/>
        <v>27433.870000000003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2332</v>
      </c>
      <c r="E18" s="89">
        <v>0</v>
      </c>
      <c r="F18" s="90">
        <v>3768.49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2332</v>
      </c>
      <c r="BW18" s="77">
        <f t="shared" si="1"/>
        <v>0</v>
      </c>
      <c r="BX18" s="79">
        <f t="shared" si="2"/>
        <v>3768.49</v>
      </c>
    </row>
    <row r="19" spans="2:76" ht="15">
      <c r="B19" s="13">
        <v>110</v>
      </c>
      <c r="C19" s="25" t="s">
        <v>98</v>
      </c>
      <c r="D19" s="88">
        <v>32392.8</v>
      </c>
      <c r="E19" s="89">
        <v>0</v>
      </c>
      <c r="F19" s="90">
        <v>15104.62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32392.8</v>
      </c>
      <c r="BW19" s="77">
        <f t="shared" si="1"/>
        <v>0</v>
      </c>
      <c r="BX19" s="79">
        <f t="shared" si="2"/>
        <v>15104.62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409203.77</v>
      </c>
      <c r="E20" s="78">
        <f t="shared" si="3"/>
        <v>10551.32</v>
      </c>
      <c r="F20" s="79">
        <f t="shared" si="3"/>
        <v>385747.2599999999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7330.92</v>
      </c>
      <c r="K20" s="78">
        <f t="shared" si="3"/>
        <v>0</v>
      </c>
      <c r="L20" s="77">
        <f t="shared" si="3"/>
        <v>4480.280000000001</v>
      </c>
      <c r="M20" s="98">
        <f t="shared" si="3"/>
        <v>80118.66</v>
      </c>
      <c r="N20" s="78">
        <f t="shared" si="3"/>
        <v>0</v>
      </c>
      <c r="O20" s="77">
        <f t="shared" si="3"/>
        <v>74178.54000000001</v>
      </c>
      <c r="P20" s="98">
        <f t="shared" si="3"/>
        <v>1095</v>
      </c>
      <c r="Q20" s="78">
        <f t="shared" si="3"/>
        <v>0</v>
      </c>
      <c r="R20" s="77">
        <f t="shared" si="3"/>
        <v>2961</v>
      </c>
      <c r="S20" s="98">
        <f t="shared" si="3"/>
        <v>587.37</v>
      </c>
      <c r="T20" s="78">
        <f t="shared" si="3"/>
        <v>0</v>
      </c>
      <c r="U20" s="77">
        <f t="shared" si="3"/>
        <v>214.75</v>
      </c>
      <c r="V20" s="98">
        <f t="shared" si="3"/>
        <v>8129.84</v>
      </c>
      <c r="W20" s="78">
        <f t="shared" si="3"/>
        <v>0</v>
      </c>
      <c r="X20" s="77">
        <f t="shared" si="3"/>
        <v>3429.84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171685</v>
      </c>
      <c r="AC20" s="78">
        <f t="shared" si="3"/>
        <v>0</v>
      </c>
      <c r="AD20" s="77">
        <f t="shared" si="3"/>
        <v>149222.06</v>
      </c>
      <c r="AE20" s="98">
        <f t="shared" si="3"/>
        <v>132200.54</v>
      </c>
      <c r="AF20" s="78">
        <f t="shared" si="3"/>
        <v>0</v>
      </c>
      <c r="AG20" s="77">
        <f t="shared" si="3"/>
        <v>92154.1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27728.71</v>
      </c>
      <c r="AL20" s="78">
        <f t="shared" si="3"/>
        <v>0</v>
      </c>
      <c r="AM20" s="77">
        <f t="shared" si="3"/>
        <v>10038.11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5415.42</v>
      </c>
      <c r="AR20" s="78">
        <f t="shared" si="3"/>
        <v>0</v>
      </c>
      <c r="AS20" s="77">
        <f t="shared" si="3"/>
        <v>6519.360000000001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2235.66</v>
      </c>
      <c r="AX20" s="78">
        <f t="shared" si="3"/>
        <v>0</v>
      </c>
      <c r="AY20" s="77">
        <f t="shared" si="3"/>
        <v>8282.06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25710.9</v>
      </c>
      <c r="BM20" s="78">
        <f t="shared" si="3"/>
        <v>0</v>
      </c>
      <c r="BN20" s="77">
        <f t="shared" si="3"/>
        <v>27433.870000000003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871441.7900000002</v>
      </c>
      <c r="BW20" s="77">
        <f>BW10+BW11+BW12+BW13+BW14+BW15+BW16+BW17+BW18+BW19</f>
        <v>10551.32</v>
      </c>
      <c r="BX20" s="95">
        <f>BX10+BX11+BX12+BX13+BX14+BX15+BX16+BX17+BX18+BX19</f>
        <v>764661.2299999999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27973.58</v>
      </c>
      <c r="G24" s="88"/>
      <c r="H24" s="89"/>
      <c r="I24" s="90"/>
      <c r="J24" s="97">
        <v>0</v>
      </c>
      <c r="K24" s="89">
        <v>0</v>
      </c>
      <c r="L24" s="101">
        <v>2627.21</v>
      </c>
      <c r="M24" s="97">
        <v>70000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40091.16</v>
      </c>
      <c r="T24" s="89">
        <v>0</v>
      </c>
      <c r="U24" s="101">
        <v>0</v>
      </c>
      <c r="V24" s="97">
        <v>30838.54</v>
      </c>
      <c r="W24" s="89">
        <v>0</v>
      </c>
      <c r="X24" s="101">
        <v>0</v>
      </c>
      <c r="Y24" s="97"/>
      <c r="Z24" s="89"/>
      <c r="AA24" s="101"/>
      <c r="AB24" s="97">
        <v>3862.5</v>
      </c>
      <c r="AC24" s="89">
        <v>0</v>
      </c>
      <c r="AD24" s="101">
        <v>3862.5</v>
      </c>
      <c r="AE24" s="97">
        <v>79525.97</v>
      </c>
      <c r="AF24" s="89">
        <v>60880</v>
      </c>
      <c r="AG24" s="101">
        <v>114232.41</v>
      </c>
      <c r="AH24" s="97"/>
      <c r="AI24" s="89"/>
      <c r="AJ24" s="101"/>
      <c r="AK24" s="97">
        <v>5917</v>
      </c>
      <c r="AL24" s="89">
        <v>0</v>
      </c>
      <c r="AM24" s="101">
        <v>5917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6900</v>
      </c>
      <c r="AX24" s="89">
        <v>0</v>
      </c>
      <c r="AY24" s="101">
        <v>5432.13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237135.17</v>
      </c>
      <c r="BW24" s="77">
        <f t="shared" si="4"/>
        <v>60880</v>
      </c>
      <c r="BX24" s="79">
        <f t="shared" si="4"/>
        <v>160044.83000000002</v>
      </c>
    </row>
    <row r="25" spans="2:76" ht="15">
      <c r="B25" s="13">
        <v>203</v>
      </c>
      <c r="C25" s="25" t="s">
        <v>105</v>
      </c>
      <c r="D25" s="88">
        <v>3000</v>
      </c>
      <c r="E25" s="89">
        <v>0</v>
      </c>
      <c r="F25" s="90">
        <v>8000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3000</v>
      </c>
      <c r="BW25" s="77">
        <f t="shared" si="4"/>
        <v>0</v>
      </c>
      <c r="BX25" s="79">
        <f t="shared" si="4"/>
        <v>8000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</v>
      </c>
      <c r="E28" s="78">
        <f t="shared" si="5"/>
        <v>0</v>
      </c>
      <c r="F28" s="79">
        <f t="shared" si="5"/>
        <v>35973.58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2627.21</v>
      </c>
      <c r="M28" s="98">
        <f t="shared" si="5"/>
        <v>70000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40091.16</v>
      </c>
      <c r="T28" s="78">
        <f t="shared" si="5"/>
        <v>0</v>
      </c>
      <c r="U28" s="77">
        <f t="shared" si="5"/>
        <v>0</v>
      </c>
      <c r="V28" s="98">
        <f t="shared" si="5"/>
        <v>30838.54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3862.5</v>
      </c>
      <c r="AC28" s="78">
        <f t="shared" si="5"/>
        <v>0</v>
      </c>
      <c r="AD28" s="77">
        <f t="shared" si="5"/>
        <v>3862.5</v>
      </c>
      <c r="AE28" s="98">
        <f t="shared" si="5"/>
        <v>79525.97</v>
      </c>
      <c r="AF28" s="78">
        <f t="shared" si="5"/>
        <v>60880</v>
      </c>
      <c r="AG28" s="77">
        <f t="shared" si="5"/>
        <v>114232.41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5917</v>
      </c>
      <c r="AL28" s="78">
        <f t="shared" si="6"/>
        <v>0</v>
      </c>
      <c r="AM28" s="77">
        <f t="shared" si="6"/>
        <v>5917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6900</v>
      </c>
      <c r="AX28" s="78">
        <f t="shared" si="6"/>
        <v>0</v>
      </c>
      <c r="AY28" s="77">
        <f t="shared" si="6"/>
        <v>5432.13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240135.17</v>
      </c>
      <c r="BW28" s="77">
        <f>BW23+BW24+BW25+BW26+BW27</f>
        <v>60880</v>
      </c>
      <c r="BX28" s="95">
        <f>BX23+BX24+BX25+BX26+BX27</f>
        <v>168044.83000000002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64668.07</v>
      </c>
      <c r="BM40" s="89">
        <v>0</v>
      </c>
      <c r="BN40" s="101">
        <v>73784.67</v>
      </c>
      <c r="BO40" s="97"/>
      <c r="BP40" s="89"/>
      <c r="BQ40" s="101"/>
      <c r="BR40" s="97"/>
      <c r="BS40" s="89"/>
      <c r="BT40" s="101"/>
      <c r="BU40" s="76"/>
      <c r="BV40" s="85">
        <f t="shared" si="10"/>
        <v>64668.07</v>
      </c>
      <c r="BW40" s="77">
        <f t="shared" si="10"/>
        <v>0</v>
      </c>
      <c r="BX40" s="79">
        <f t="shared" si="10"/>
        <v>73784.67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64668.07</v>
      </c>
      <c r="BM42" s="78">
        <f t="shared" si="12"/>
        <v>0</v>
      </c>
      <c r="BN42" s="77">
        <f t="shared" si="12"/>
        <v>73784.67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64668.07</v>
      </c>
      <c r="BW42" s="77">
        <f>BW38+BW39+BW40+BW41</f>
        <v>0</v>
      </c>
      <c r="BX42" s="95">
        <f>BX38+BX39+BX40+BX41</f>
        <v>73784.67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138415.19</v>
      </c>
      <c r="BS49" s="89">
        <v>0</v>
      </c>
      <c r="BT49" s="101">
        <v>136654.47</v>
      </c>
      <c r="BU49" s="76"/>
      <c r="BV49" s="85">
        <f aca="true" t="shared" si="15" ref="BV49:BX50">D49+G49+J49+M49+P49+S49+V49+Y49+AB49+AE49+AH49+AK49+AN49+AQ49+AT49+AW49+AZ49+BC49+BF49+BI49+BL49+BO49+BR49</f>
        <v>138415.19</v>
      </c>
      <c r="BW49" s="77">
        <f t="shared" si="15"/>
        <v>0</v>
      </c>
      <c r="BX49" s="79">
        <f t="shared" si="15"/>
        <v>136654.47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5280.7</v>
      </c>
      <c r="BS50" s="89">
        <v>0</v>
      </c>
      <c r="BT50" s="101">
        <v>9186.810000000001</v>
      </c>
      <c r="BU50" s="76"/>
      <c r="BV50" s="85">
        <f t="shared" si="15"/>
        <v>5280.7</v>
      </c>
      <c r="BW50" s="77">
        <f t="shared" si="15"/>
        <v>0</v>
      </c>
      <c r="BX50" s="79">
        <f t="shared" si="15"/>
        <v>9186.810000000001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143695.89</v>
      </c>
      <c r="BS51" s="78">
        <f>BS49+BS50</f>
        <v>0</v>
      </c>
      <c r="BT51" s="77">
        <f>BT49+BT50</f>
        <v>145841.28</v>
      </c>
      <c r="BU51" s="85"/>
      <c r="BV51" s="85">
        <f>BV49+BV50</f>
        <v>143695.89</v>
      </c>
      <c r="BW51" s="77">
        <f>BW49+BW50</f>
        <v>0</v>
      </c>
      <c r="BX51" s="95">
        <f>BX49+BX50</f>
        <v>145841.28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412203.77</v>
      </c>
      <c r="E53" s="86">
        <f t="shared" si="18"/>
        <v>10551.32</v>
      </c>
      <c r="F53" s="86">
        <f t="shared" si="18"/>
        <v>421720.8399999999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7330.92</v>
      </c>
      <c r="K53" s="86">
        <f t="shared" si="18"/>
        <v>0</v>
      </c>
      <c r="L53" s="86">
        <f t="shared" si="18"/>
        <v>7107.490000000001</v>
      </c>
      <c r="M53" s="86">
        <f t="shared" si="18"/>
        <v>150118.66</v>
      </c>
      <c r="N53" s="86">
        <f t="shared" si="18"/>
        <v>0</v>
      </c>
      <c r="O53" s="86">
        <f t="shared" si="18"/>
        <v>74178.54000000001</v>
      </c>
      <c r="P53" s="86">
        <f t="shared" si="18"/>
        <v>1095</v>
      </c>
      <c r="Q53" s="86">
        <f t="shared" si="18"/>
        <v>0</v>
      </c>
      <c r="R53" s="86">
        <f t="shared" si="18"/>
        <v>2961</v>
      </c>
      <c r="S53" s="86">
        <f t="shared" si="18"/>
        <v>40678.530000000006</v>
      </c>
      <c r="T53" s="86">
        <f t="shared" si="18"/>
        <v>0</v>
      </c>
      <c r="U53" s="86">
        <f t="shared" si="18"/>
        <v>214.75</v>
      </c>
      <c r="V53" s="86">
        <f t="shared" si="18"/>
        <v>38968.380000000005</v>
      </c>
      <c r="W53" s="86">
        <f t="shared" si="18"/>
        <v>0</v>
      </c>
      <c r="X53" s="86">
        <f t="shared" si="18"/>
        <v>3429.84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175547.5</v>
      </c>
      <c r="AC53" s="86">
        <f t="shared" si="18"/>
        <v>0</v>
      </c>
      <c r="AD53" s="86">
        <f t="shared" si="18"/>
        <v>153084.56</v>
      </c>
      <c r="AE53" s="86">
        <f t="shared" si="18"/>
        <v>211726.51</v>
      </c>
      <c r="AF53" s="86">
        <f t="shared" si="18"/>
        <v>60880</v>
      </c>
      <c r="AG53" s="86">
        <f t="shared" si="18"/>
        <v>206386.51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33645.71</v>
      </c>
      <c r="AL53" s="86">
        <f t="shared" si="19"/>
        <v>0</v>
      </c>
      <c r="AM53" s="86">
        <f t="shared" si="19"/>
        <v>15955.11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5415.42</v>
      </c>
      <c r="AR53" s="86">
        <f t="shared" si="19"/>
        <v>0</v>
      </c>
      <c r="AS53" s="86">
        <f t="shared" si="19"/>
        <v>6519.360000000001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9135.66</v>
      </c>
      <c r="AX53" s="86">
        <f t="shared" si="19"/>
        <v>0</v>
      </c>
      <c r="AY53" s="86">
        <f t="shared" si="19"/>
        <v>13714.189999999999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90378.97</v>
      </c>
      <c r="BM53" s="86">
        <f t="shared" si="19"/>
        <v>0</v>
      </c>
      <c r="BN53" s="86">
        <f t="shared" si="19"/>
        <v>101218.54000000001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143695.89</v>
      </c>
      <c r="BS53" s="86">
        <f t="shared" si="19"/>
        <v>0</v>
      </c>
      <c r="BT53" s="86">
        <f t="shared" si="19"/>
        <v>145841.28</v>
      </c>
      <c r="BU53" s="86">
        <f>BU8</f>
        <v>0</v>
      </c>
      <c r="BV53" s="102">
        <f>BV8+BV20+BV28+BV35+BV42+BV46+BV51</f>
        <v>1319940.9200000004</v>
      </c>
      <c r="BW53" s="87">
        <f>BW20+BW28+BW35+BW42+BW46+BW51</f>
        <v>71431.32</v>
      </c>
      <c r="BX53" s="87">
        <f>BX20+BX28+BX35+BX42+BX46+BX51</f>
        <v>1152332.0099999998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94104.43999999954</v>
      </c>
      <c r="BW54" s="93"/>
      <c r="BX54" s="94">
        <f>IF((Spese_Rendiconto_2018!BX53-Entrate_Rendiconto_2018!E58)&lt;0,Entrate_Rendiconto_2018!E58-Spese_Rendiconto_2018!BX53,0)</f>
        <v>671239.3100000005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2019-06-10T15:39:21Z</dcterms:modified>
  <cp:category/>
  <cp:version/>
  <cp:contentType/>
  <cp:contentStatus/>
</cp:coreProperties>
</file>