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<sst xmlns="http://schemas.openxmlformats.org/spreadsheetml/2006/main" count="870" uniqueCount="149">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</sst>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1220</v>
      </c>
      <c r="E5" s="38"/>
    </row>
    <row r="6" spans="2:5" ht="15">
      <c r="B6" s="8"/>
      <c r="C6" s="5" t="s">
        <v>5</v>
      </c>
      <c r="D6" s="39">
        <v>92015.93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459153.92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1170617.9800000002</v>
      </c>
      <c r="E10" s="45">
        <v>1298147.7600000002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338113.13</v>
      </c>
      <c r="E14" s="45">
        <v>338113.13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1508731.1100000003</v>
      </c>
      <c r="E16" s="51">
        <f>E10+E11+E12+E13+E14+E15</f>
        <v>1636260.8900000001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420815.98000000004</v>
      </c>
      <c r="E18" s="45">
        <v>345068.99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266025.6</v>
      </c>
      <c r="E20" s="59">
        <v>485186.98000000004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686841.5800000001</v>
      </c>
      <c r="E23" s="51">
        <f>E18+E19+E20+E21+E22</f>
        <v>830255.97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293016.14999999997</v>
      </c>
      <c r="E25" s="45">
        <v>282857.3</v>
      </c>
    </row>
    <row r="26" spans="2:5" ht="15">
      <c r="B26" s="13">
        <v>30200</v>
      </c>
      <c r="C26" s="54" t="s">
        <v>28</v>
      </c>
      <c r="D26" s="39">
        <v>10981.01</v>
      </c>
      <c r="E26" s="45">
        <v>5468.72</v>
      </c>
    </row>
    <row r="27" spans="2:5" ht="15">
      <c r="B27" s="13">
        <v>30300</v>
      </c>
      <c r="C27" s="54" t="s">
        <v>29</v>
      </c>
      <c r="D27" s="39">
        <v>79.86</v>
      </c>
      <c r="E27" s="45">
        <v>79.86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68647.08</v>
      </c>
      <c r="E29" s="50">
        <v>22734.8</v>
      </c>
    </row>
    <row r="30" spans="2:5" ht="15.75" thickBot="1">
      <c r="B30" s="16">
        <v>30000</v>
      </c>
      <c r="C30" s="15" t="s">
        <v>32</v>
      </c>
      <c r="D30" s="48">
        <f>D25+D26+D27+D28+D29</f>
        <v>372724.1</v>
      </c>
      <c r="E30" s="51">
        <f>E25+E26+E27+E28+E29</f>
        <v>311140.67999999993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10500</v>
      </c>
      <c r="E33" s="59">
        <v>500</v>
      </c>
    </row>
    <row r="34" spans="2:5" ht="15">
      <c r="B34" s="13">
        <v>40300</v>
      </c>
      <c r="C34" s="54" t="s">
        <v>37</v>
      </c>
      <c r="D34" s="61">
        <v>24040.579999999998</v>
      </c>
      <c r="E34" s="45">
        <v>10510.8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306476.39</v>
      </c>
      <c r="E36" s="50">
        <v>302033.29000000004</v>
      </c>
    </row>
    <row r="37" spans="2:5" ht="15.75" thickBot="1">
      <c r="B37" s="16">
        <v>40000</v>
      </c>
      <c r="C37" s="15" t="s">
        <v>40</v>
      </c>
      <c r="D37" s="48">
        <f>D32+D33+D34+D35+D36</f>
        <v>341016.97000000003</v>
      </c>
      <c r="E37" s="51">
        <f>E32+E33+E34+E35+E36</f>
        <v>313044.09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187938.31999999998</v>
      </c>
      <c r="E47" s="45">
        <v>149970.3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187938.31999999998</v>
      </c>
      <c r="E49" s="51">
        <f>E45+E46+E47+E48</f>
        <v>149970.3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369688.7500000001</v>
      </c>
      <c r="E54" s="45">
        <v>384812.68000000017</v>
      </c>
    </row>
    <row r="55" spans="2:5" ht="15">
      <c r="B55" s="13">
        <v>90200</v>
      </c>
      <c r="C55" s="54" t="s">
        <v>62</v>
      </c>
      <c r="D55" s="61">
        <v>4513.97</v>
      </c>
      <c r="E55" s="62">
        <v>6818.879999999999</v>
      </c>
    </row>
    <row r="56" spans="2:5" ht="15.75" thickBot="1">
      <c r="B56" s="16">
        <v>90000</v>
      </c>
      <c r="C56" s="15" t="s">
        <v>63</v>
      </c>
      <c r="D56" s="48">
        <f>D54+D55</f>
        <v>374202.7200000001</v>
      </c>
      <c r="E56" s="51">
        <f>E54+E55</f>
        <v>391631.5600000002</v>
      </c>
    </row>
    <row r="57" spans="2:5" ht="16.5" thickBot="1" thickTop="1">
      <c r="B57" s="109" t="s">
        <v>64</v>
      </c>
      <c r="C57" s="110"/>
      <c r="D57" s="52">
        <f>D16+D23+D30+D37+D43+D49+D52+D56</f>
        <v>3471454.8000000007</v>
      </c>
      <c r="E57" s="55">
        <f>E16+E23+E30+E37+E43+E49+E52+E56</f>
        <v>3632303.4899999998</v>
      </c>
    </row>
    <row r="58" spans="2:5" ht="16.5" thickBot="1" thickTop="1">
      <c r="B58" s="109" t="s">
        <v>65</v>
      </c>
      <c r="C58" s="110"/>
      <c r="D58" s="52">
        <f>D57+D5+D6+D7+D8</f>
        <v>3564690.730000001</v>
      </c>
      <c r="E58" s="55">
        <f>E57+E5+E6+E7+E8</f>
        <v>4091457.4099999997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371108.24</v>
      </c>
      <c r="E10" s="89">
        <v>0</v>
      </c>
      <c r="F10" s="90">
        <v>353571.7700000001</v>
      </c>
      <c r="G10" s="88"/>
      <c r="H10" s="89"/>
      <c r="I10" s="90"/>
      <c r="J10" s="97">
        <v>28600.539999999997</v>
      </c>
      <c r="K10" s="89">
        <v>0</v>
      </c>
      <c r="L10" s="101">
        <v>14623.349999999999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399708.77999999997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368195.12000000005</v>
      </c>
    </row>
    <row r="11" spans="2:76" ht="15">
      <c r="B11" s="13">
        <v>102</v>
      </c>
      <c r="C11" s="25" t="s">
        <v>92</v>
      </c>
      <c r="D11" s="88">
        <v>1261.75</v>
      </c>
      <c r="E11" s="89">
        <v>0</v>
      </c>
      <c r="F11" s="90">
        <v>1261.75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1261.75</v>
      </c>
      <c r="BW11" s="77">
        <f t="shared" si="1"/>
        <v>0</v>
      </c>
      <c r="BX11" s="79">
        <f t="shared" si="2"/>
        <v>1261.75</v>
      </c>
    </row>
    <row r="12" spans="2:76" ht="15">
      <c r="B12" s="13">
        <v>103</v>
      </c>
      <c r="C12" s="25" t="s">
        <v>93</v>
      </c>
      <c r="D12" s="88">
        <v>202518.62000000002</v>
      </c>
      <c r="E12" s="89">
        <v>0</v>
      </c>
      <c r="F12" s="90">
        <v>185285.24</v>
      </c>
      <c r="G12" s="88"/>
      <c r="H12" s="89"/>
      <c r="I12" s="90"/>
      <c r="J12" s="97">
        <v>1457.8299999999997</v>
      </c>
      <c r="K12" s="89">
        <v>0</v>
      </c>
      <c r="L12" s="101">
        <v>1037.54</v>
      </c>
      <c r="M12" s="91">
        <v>253087.96000000002</v>
      </c>
      <c r="N12" s="89">
        <v>0</v>
      </c>
      <c r="O12" s="90">
        <v>267953.89</v>
      </c>
      <c r="P12" s="91">
        <v>13266.34</v>
      </c>
      <c r="Q12" s="89">
        <v>0</v>
      </c>
      <c r="R12" s="90">
        <v>10768.39</v>
      </c>
      <c r="S12" s="91">
        <v>16896.45</v>
      </c>
      <c r="T12" s="89">
        <v>0</v>
      </c>
      <c r="U12" s="90">
        <v>14168.960000000001</v>
      </c>
      <c r="V12" s="91">
        <v>3029.25</v>
      </c>
      <c r="W12" s="89">
        <v>0</v>
      </c>
      <c r="X12" s="90">
        <v>3551.73</v>
      </c>
      <c r="Y12" s="91"/>
      <c r="Z12" s="89"/>
      <c r="AA12" s="90"/>
      <c r="AB12" s="91">
        <v>371001.63</v>
      </c>
      <c r="AC12" s="89">
        <v>0</v>
      </c>
      <c r="AD12" s="90">
        <v>362545.86</v>
      </c>
      <c r="AE12" s="91">
        <v>164611.47</v>
      </c>
      <c r="AF12" s="89">
        <v>0</v>
      </c>
      <c r="AG12" s="90">
        <v>153591.99</v>
      </c>
      <c r="AH12" s="91"/>
      <c r="AI12" s="89"/>
      <c r="AJ12" s="90"/>
      <c r="AK12" s="91">
        <v>39890</v>
      </c>
      <c r="AL12" s="89">
        <v>0</v>
      </c>
      <c r="AM12" s="90">
        <v>36736.89000000001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1065759.55</v>
      </c>
      <c r="BW12" s="77">
        <f t="shared" si="1"/>
        <v>0</v>
      </c>
      <c r="BX12" s="79">
        <f t="shared" si="2"/>
        <v>1035640.4900000001</v>
      </c>
    </row>
    <row r="13" spans="2:76" ht="15">
      <c r="B13" s="13">
        <v>104</v>
      </c>
      <c r="C13" s="25" t="s">
        <v>19</v>
      </c>
      <c r="D13" s="88">
        <v>26728.93</v>
      </c>
      <c r="E13" s="89">
        <v>0</v>
      </c>
      <c r="F13" s="90">
        <v>34425.94</v>
      </c>
      <c r="G13" s="88"/>
      <c r="H13" s="89"/>
      <c r="I13" s="90"/>
      <c r="J13" s="97">
        <v>4900</v>
      </c>
      <c r="K13" s="89">
        <v>0</v>
      </c>
      <c r="L13" s="101">
        <v>4900</v>
      </c>
      <c r="M13" s="91"/>
      <c r="N13" s="89"/>
      <c r="O13" s="90"/>
      <c r="P13" s="91">
        <v>16027.92</v>
      </c>
      <c r="Q13" s="89">
        <v>0</v>
      </c>
      <c r="R13" s="90">
        <v>17377.92</v>
      </c>
      <c r="S13" s="91"/>
      <c r="T13" s="89"/>
      <c r="U13" s="90"/>
      <c r="V13" s="91">
        <v>14341.369999999999</v>
      </c>
      <c r="W13" s="89">
        <v>0</v>
      </c>
      <c r="X13" s="90">
        <v>14341.37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253016.55</v>
      </c>
      <c r="AF13" s="89">
        <v>0</v>
      </c>
      <c r="AG13" s="90">
        <v>321496.2100000001</v>
      </c>
      <c r="AH13" s="91"/>
      <c r="AI13" s="89"/>
      <c r="AJ13" s="90"/>
      <c r="AK13" s="91">
        <v>83581.1</v>
      </c>
      <c r="AL13" s="89">
        <v>0</v>
      </c>
      <c r="AM13" s="90">
        <v>79625.5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398595.87</v>
      </c>
      <c r="BW13" s="77">
        <f t="shared" si="1"/>
        <v>0</v>
      </c>
      <c r="BX13" s="79">
        <f t="shared" si="2"/>
        <v>472166.94000000006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177185.14</v>
      </c>
      <c r="BM16" s="89">
        <v>0</v>
      </c>
      <c r="BN16" s="90">
        <v>174386.1</v>
      </c>
      <c r="BO16" s="91"/>
      <c r="BP16" s="89"/>
      <c r="BQ16" s="90"/>
      <c r="BR16" s="97"/>
      <c r="BS16" s="89"/>
      <c r="BT16" s="101"/>
      <c r="BU16" s="76"/>
      <c r="BV16" s="85">
        <f t="shared" si="0"/>
        <v>177185.14</v>
      </c>
      <c r="BW16" s="77">
        <f t="shared" si="1"/>
        <v>0</v>
      </c>
      <c r="BX16" s="79">
        <f t="shared" si="2"/>
        <v>174386.1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30000</v>
      </c>
      <c r="E19" s="89">
        <v>0</v>
      </c>
      <c r="F19" s="90">
        <v>30000</v>
      </c>
      <c r="G19" s="88"/>
      <c r="H19" s="89"/>
      <c r="I19" s="90"/>
      <c r="J19" s="97">
        <v>4500</v>
      </c>
      <c r="K19" s="89">
        <v>0</v>
      </c>
      <c r="L19" s="101">
        <v>4500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971.11</v>
      </c>
      <c r="AL19" s="89">
        <v>0</v>
      </c>
      <c r="AM19" s="101">
        <v>971.11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35471.11</v>
      </c>
      <c r="BW19" s="77">
        <f t="shared" si="1"/>
        <v>0</v>
      </c>
      <c r="BX19" s="79">
        <f t="shared" si="2"/>
        <v>35471.11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631617.54</v>
      </c>
      <c r="E20" s="78">
        <f t="shared" si="3"/>
        <v>0</v>
      </c>
      <c r="F20" s="79">
        <f t="shared" si="3"/>
        <v>604544.7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39458.369999999995</v>
      </c>
      <c r="K20" s="78">
        <f t="shared" si="3"/>
        <v>0</v>
      </c>
      <c r="L20" s="77">
        <f t="shared" si="3"/>
        <v>25060.89</v>
      </c>
      <c r="M20" s="98">
        <f t="shared" si="3"/>
        <v>253087.96000000002</v>
      </c>
      <c r="N20" s="78">
        <f t="shared" si="3"/>
        <v>0</v>
      </c>
      <c r="O20" s="77">
        <f t="shared" si="3"/>
        <v>267953.89</v>
      </c>
      <c r="P20" s="98">
        <f t="shared" si="3"/>
        <v>29294.260000000002</v>
      </c>
      <c r="Q20" s="78">
        <f t="shared" si="3"/>
        <v>0</v>
      </c>
      <c r="R20" s="77">
        <f t="shared" si="3"/>
        <v>28146.309999999998</v>
      </c>
      <c r="S20" s="98">
        <f t="shared" si="3"/>
        <v>16896.45</v>
      </c>
      <c r="T20" s="78">
        <f t="shared" si="3"/>
        <v>0</v>
      </c>
      <c r="U20" s="77">
        <f t="shared" si="3"/>
        <v>14168.960000000001</v>
      </c>
      <c r="V20" s="98">
        <f t="shared" si="3"/>
        <v>17370.62</v>
      </c>
      <c r="W20" s="78">
        <f t="shared" si="3"/>
        <v>0</v>
      </c>
      <c r="X20" s="77">
        <f t="shared" si="3"/>
        <v>17893.100000000002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371001.63</v>
      </c>
      <c r="AC20" s="78">
        <f t="shared" si="3"/>
        <v>0</v>
      </c>
      <c r="AD20" s="77">
        <f t="shared" si="3"/>
        <v>362545.86</v>
      </c>
      <c r="AE20" s="98">
        <f t="shared" si="3"/>
        <v>417628.02</v>
      </c>
      <c r="AF20" s="78">
        <f t="shared" si="3"/>
        <v>0</v>
      </c>
      <c r="AG20" s="77">
        <f t="shared" si="3"/>
        <v>475088.20000000007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124442.21</v>
      </c>
      <c r="AL20" s="78">
        <f t="shared" si="3"/>
        <v>0</v>
      </c>
      <c r="AM20" s="77">
        <f t="shared" si="3"/>
        <v>117333.50000000001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177185.14</v>
      </c>
      <c r="BM20" s="78">
        <f t="shared" si="3"/>
        <v>0</v>
      </c>
      <c r="BN20" s="77">
        <f t="shared" si="3"/>
        <v>174386.1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2077982.2000000004</v>
      </c>
      <c r="BW20" s="77">
        <f>BW10+BW11+BW12+BW13+BW14+BW15+BW16+BW17+BW18+BW19</f>
        <v>0</v>
      </c>
      <c r="BX20" s="95">
        <f>BX10+BX11+BX12+BX13+BX14+BX15+BX16+BX17+BX18+BX19</f>
        <v>2087121.5100000005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47344.64</v>
      </c>
      <c r="E24" s="89">
        <v>139198.19</v>
      </c>
      <c r="F24" s="90">
        <v>74774.16</v>
      </c>
      <c r="G24" s="88"/>
      <c r="H24" s="89"/>
      <c r="I24" s="90"/>
      <c r="J24" s="97"/>
      <c r="K24" s="89"/>
      <c r="L24" s="101"/>
      <c r="M24" s="97">
        <v>15085.1</v>
      </c>
      <c r="N24" s="89">
        <v>4950</v>
      </c>
      <c r="O24" s="101">
        <v>10815.1</v>
      </c>
      <c r="P24" s="97">
        <v>0</v>
      </c>
      <c r="Q24" s="89">
        <v>0</v>
      </c>
      <c r="R24" s="101">
        <v>0</v>
      </c>
      <c r="S24" s="97">
        <v>14289.9</v>
      </c>
      <c r="T24" s="89">
        <v>0</v>
      </c>
      <c r="U24" s="101">
        <v>14289.9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17534.440000000002</v>
      </c>
      <c r="AC24" s="89">
        <v>0</v>
      </c>
      <c r="AD24" s="101">
        <v>20877.600000000002</v>
      </c>
      <c r="AE24" s="97">
        <v>119664.63999999998</v>
      </c>
      <c r="AF24" s="89">
        <v>30167.22</v>
      </c>
      <c r="AG24" s="101">
        <v>80864.73</v>
      </c>
      <c r="AH24" s="97"/>
      <c r="AI24" s="89"/>
      <c r="AJ24" s="101"/>
      <c r="AK24" s="97">
        <v>9869.73</v>
      </c>
      <c r="AL24" s="89">
        <v>500</v>
      </c>
      <c r="AM24" s="101">
        <v>47959.67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223788.44999999998</v>
      </c>
      <c r="BW24" s="77">
        <f t="shared" si="4"/>
        <v>174815.41</v>
      </c>
      <c r="BX24" s="79">
        <f t="shared" si="4"/>
        <v>249581.15999999997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222367.36000000002</v>
      </c>
      <c r="T27" s="89">
        <v>0</v>
      </c>
      <c r="U27" s="101">
        <v>128429.36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222367.36000000002</v>
      </c>
      <c r="BW27" s="77">
        <f t="shared" si="4"/>
        <v>0</v>
      </c>
      <c r="BX27" s="79">
        <f t="shared" si="4"/>
        <v>128429.36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47344.64</v>
      </c>
      <c r="E28" s="78">
        <f t="shared" si="5"/>
        <v>139198.19</v>
      </c>
      <c r="F28" s="79">
        <f t="shared" si="5"/>
        <v>74774.16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15085.1</v>
      </c>
      <c r="N28" s="78">
        <f t="shared" si="5"/>
        <v>4950</v>
      </c>
      <c r="O28" s="77">
        <f t="shared" si="5"/>
        <v>10815.1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236657.26</v>
      </c>
      <c r="T28" s="78">
        <f t="shared" si="5"/>
        <v>0</v>
      </c>
      <c r="U28" s="77">
        <f t="shared" si="5"/>
        <v>142719.26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17534.440000000002</v>
      </c>
      <c r="AC28" s="78">
        <f t="shared" si="5"/>
        <v>0</v>
      </c>
      <c r="AD28" s="77">
        <f t="shared" si="5"/>
        <v>20877.600000000002</v>
      </c>
      <c r="AE28" s="98">
        <f t="shared" si="5"/>
        <v>119664.63999999998</v>
      </c>
      <c r="AF28" s="78">
        <f t="shared" si="5"/>
        <v>30167.22</v>
      </c>
      <c r="AG28" s="77">
        <f t="shared" si="5"/>
        <v>80864.73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9869.73</v>
      </c>
      <c r="AL28" s="78">
        <f t="shared" si="6"/>
        <v>500</v>
      </c>
      <c r="AM28" s="77">
        <f t="shared" si="6"/>
        <v>47959.67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446155.81</v>
      </c>
      <c r="BW28" s="77">
        <f>BW23+BW24+BW25+BW26+BW27</f>
        <v>174815.41</v>
      </c>
      <c r="BX28" s="95">
        <f>BX23+BX24+BX25+BX26+BX27</f>
        <v>378010.51999999996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259090</v>
      </c>
      <c r="BM40" s="89">
        <v>0</v>
      </c>
      <c r="BN40" s="101">
        <v>259090</v>
      </c>
      <c r="BO40" s="97"/>
      <c r="BP40" s="89"/>
      <c r="BQ40" s="101"/>
      <c r="BR40" s="97"/>
      <c r="BS40" s="89"/>
      <c r="BT40" s="101"/>
      <c r="BU40" s="76"/>
      <c r="BV40" s="85">
        <f t="shared" si="10"/>
        <v>259090</v>
      </c>
      <c r="BW40" s="77">
        <f t="shared" si="10"/>
        <v>0</v>
      </c>
      <c r="BX40" s="79">
        <f t="shared" si="10"/>
        <v>259090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259090</v>
      </c>
      <c r="BM42" s="78">
        <f t="shared" si="12"/>
        <v>0</v>
      </c>
      <c r="BN42" s="77">
        <f t="shared" si="12"/>
        <v>259090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259090</v>
      </c>
      <c r="BW42" s="77">
        <f>BW38+BW39+BW40+BW41</f>
        <v>0</v>
      </c>
      <c r="BX42" s="95">
        <f>BX38+BX39+BX40+BX41</f>
        <v>259090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369688.74999999994</v>
      </c>
      <c r="BS49" s="89">
        <v>0</v>
      </c>
      <c r="BT49" s="101">
        <v>351152.42</v>
      </c>
      <c r="BU49" s="76"/>
      <c r="BV49" s="85">
        <f aca="true" t="shared" si="15" ref="BV49:BX50">D49+G49+J49+M49+P49+S49+V49+Y49+AB49+AE49+AH49+AK49+AN49+AQ49+AT49+AW49+AZ49+BC49+BF49+BI49+BL49+BO49+BR49</f>
        <v>369688.74999999994</v>
      </c>
      <c r="BW49" s="77">
        <f t="shared" si="15"/>
        <v>0</v>
      </c>
      <c r="BX49" s="79">
        <f t="shared" si="15"/>
        <v>351152.42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4513.97</v>
      </c>
      <c r="BS50" s="89">
        <v>0</v>
      </c>
      <c r="BT50" s="101">
        <v>7018.07</v>
      </c>
      <c r="BU50" s="76"/>
      <c r="BV50" s="85">
        <f t="shared" si="15"/>
        <v>4513.97</v>
      </c>
      <c r="BW50" s="77">
        <f t="shared" si="15"/>
        <v>0</v>
      </c>
      <c r="BX50" s="79">
        <f t="shared" si="15"/>
        <v>7018.07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374202.7199999999</v>
      </c>
      <c r="BS51" s="78">
        <f>BS49+BS50</f>
        <v>0</v>
      </c>
      <c r="BT51" s="77">
        <f>BT49+BT50</f>
        <v>358170.49</v>
      </c>
      <c r="BU51" s="85"/>
      <c r="BV51" s="85">
        <f>BV49+BV50</f>
        <v>374202.7199999999</v>
      </c>
      <c r="BW51" s="77">
        <f>BW49+BW50</f>
        <v>0</v>
      </c>
      <c r="BX51" s="95">
        <f>BX49+BX50</f>
        <v>358170.49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678962.18</v>
      </c>
      <c r="E53" s="86">
        <f t="shared" si="18"/>
        <v>139198.19</v>
      </c>
      <c r="F53" s="86">
        <f t="shared" si="18"/>
        <v>679318.86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39458.369999999995</v>
      </c>
      <c r="K53" s="86">
        <f t="shared" si="18"/>
        <v>0</v>
      </c>
      <c r="L53" s="86">
        <f t="shared" si="18"/>
        <v>25060.89</v>
      </c>
      <c r="M53" s="86">
        <f t="shared" si="18"/>
        <v>268173.06</v>
      </c>
      <c r="N53" s="86">
        <f t="shared" si="18"/>
        <v>4950</v>
      </c>
      <c r="O53" s="86">
        <f t="shared" si="18"/>
        <v>278768.99</v>
      </c>
      <c r="P53" s="86">
        <f t="shared" si="18"/>
        <v>29294.260000000002</v>
      </c>
      <c r="Q53" s="86">
        <f t="shared" si="18"/>
        <v>0</v>
      </c>
      <c r="R53" s="86">
        <f t="shared" si="18"/>
        <v>28146.309999999998</v>
      </c>
      <c r="S53" s="86">
        <f t="shared" si="18"/>
        <v>253553.71000000002</v>
      </c>
      <c r="T53" s="86">
        <f t="shared" si="18"/>
        <v>0</v>
      </c>
      <c r="U53" s="86">
        <f t="shared" si="18"/>
        <v>156888.22</v>
      </c>
      <c r="V53" s="86">
        <f t="shared" si="18"/>
        <v>17370.62</v>
      </c>
      <c r="W53" s="86">
        <f t="shared" si="18"/>
        <v>0</v>
      </c>
      <c r="X53" s="86">
        <f t="shared" si="18"/>
        <v>17893.100000000002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388536.07</v>
      </c>
      <c r="AC53" s="86">
        <f t="shared" si="18"/>
        <v>0</v>
      </c>
      <c r="AD53" s="86">
        <f t="shared" si="18"/>
        <v>383423.45999999996</v>
      </c>
      <c r="AE53" s="86">
        <f t="shared" si="18"/>
        <v>537292.66</v>
      </c>
      <c r="AF53" s="86">
        <f t="shared" si="18"/>
        <v>30167.22</v>
      </c>
      <c r="AG53" s="86">
        <f t="shared" si="18"/>
        <v>555952.93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134311.94</v>
      </c>
      <c r="AL53" s="86">
        <f t="shared" si="19"/>
        <v>500</v>
      </c>
      <c r="AM53" s="86">
        <f t="shared" si="19"/>
        <v>165293.17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436275.14</v>
      </c>
      <c r="BM53" s="86">
        <f t="shared" si="19"/>
        <v>0</v>
      </c>
      <c r="BN53" s="86">
        <f t="shared" si="19"/>
        <v>433476.1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374202.7199999999</v>
      </c>
      <c r="BS53" s="86">
        <f t="shared" si="19"/>
        <v>0</v>
      </c>
      <c r="BT53" s="86">
        <f t="shared" si="19"/>
        <v>358170.49</v>
      </c>
      <c r="BU53" s="86">
        <f>BU8</f>
        <v>0</v>
      </c>
      <c r="BV53" s="102">
        <f>BV8+BV20+BV28+BV35+BV42+BV46+BV51</f>
        <v>3157430.73</v>
      </c>
      <c r="BW53" s="87">
        <f>BW20+BW28+BW35+BW42+BW46+BW51</f>
        <v>174815.41</v>
      </c>
      <c r="BX53" s="87">
        <f>BX20+BX28+BX35+BX42+BX46+BX51</f>
        <v>3082392.5200000005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232444.59000000093</v>
      </c>
      <c r="BW54" s="93"/>
      <c r="BX54" s="94">
        <f>IF((Spese_Rendiconto_2017!BX53-Entrate_Rendiconto_2017!E58)&lt;0,Entrate_Rendiconto_2017!E58-Spese_Rendiconto_2017!BX53,0)</f>
        <v>1009064.8899999992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2018-05-07T11:34:43Z</dcterms:modified>
  <cp:category/>
  <cp:version/>
  <cp:contentType/>
  <cp:contentStatus/>
</cp:coreProperties>
</file>