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<sst xmlns="http://schemas.openxmlformats.org/spreadsheetml/2006/main" count="870" uniqueCount="150">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</sst>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155630.08</v>
      </c>
      <c r="E5" s="38"/>
    </row>
    <row r="6" spans="2:5" ht="15">
      <c r="B6" s="8"/>
      <c r="C6" s="5" t="s">
        <v>5</v>
      </c>
      <c r="D6" s="39">
        <v>1089386.0499999998</v>
      </c>
      <c r="E6" s="40"/>
    </row>
    <row r="7" spans="2:5" ht="15">
      <c r="B7" s="8"/>
      <c r="C7" s="5" t="s">
        <v>6</v>
      </c>
      <c r="D7" s="39">
        <v>683085.7999999999</v>
      </c>
      <c r="E7" s="40"/>
    </row>
    <row r="8" spans="2:5" ht="15.75" thickBot="1">
      <c r="B8" s="9"/>
      <c r="C8" s="6" t="s">
        <v>7</v>
      </c>
      <c r="D8" s="41"/>
      <c r="E8" s="42">
        <v>2953210.91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3785643.46</v>
      </c>
      <c r="E10" s="45">
        <v>3977561.9200000004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437026.98</v>
      </c>
      <c r="E14" s="45">
        <v>430773.38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4222670.4399999995</v>
      </c>
      <c r="E16" s="51">
        <f>E10+E11+E12+E13+E14+E15</f>
        <v>4408335.300000001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667890.54</v>
      </c>
      <c r="E18" s="45">
        <v>772392.0900000001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12688</v>
      </c>
      <c r="E20" s="59">
        <v>11595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680578.54</v>
      </c>
      <c r="E23" s="51">
        <f>E18+E19+E20+E21+E22</f>
        <v>783987.0900000001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966736.8999999999</v>
      </c>
      <c r="E25" s="45">
        <v>937244.87</v>
      </c>
    </row>
    <row r="26" spans="2:5" ht="15">
      <c r="B26" s="13">
        <v>30200</v>
      </c>
      <c r="C26" s="54" t="s">
        <v>28</v>
      </c>
      <c r="D26" s="39">
        <v>18627</v>
      </c>
      <c r="E26" s="45">
        <v>18626.999999999996</v>
      </c>
    </row>
    <row r="27" spans="2:5" ht="15">
      <c r="B27" s="13">
        <v>30300</v>
      </c>
      <c r="C27" s="54" t="s">
        <v>29</v>
      </c>
      <c r="D27" s="39">
        <v>18557.77</v>
      </c>
      <c r="E27" s="45">
        <v>18557.77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127974.45999999999</v>
      </c>
      <c r="E29" s="50">
        <v>112125.05</v>
      </c>
    </row>
    <row r="30" spans="2:5" ht="15.75" thickBot="1">
      <c r="B30" s="16">
        <v>30000</v>
      </c>
      <c r="C30" s="15" t="s">
        <v>32</v>
      </c>
      <c r="D30" s="48">
        <f>D25+D26+D27+D28+D29</f>
        <v>1131896.13</v>
      </c>
      <c r="E30" s="51">
        <f>E25+E26+E27+E28+E29</f>
        <v>1086554.69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436938.05</v>
      </c>
      <c r="E33" s="59">
        <v>261351.04</v>
      </c>
    </row>
    <row r="34" spans="2:5" ht="15">
      <c r="B34" s="13">
        <v>40300</v>
      </c>
      <c r="C34" s="54" t="s">
        <v>37</v>
      </c>
      <c r="D34" s="61">
        <v>790200.88</v>
      </c>
      <c r="E34" s="45">
        <v>691407.64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268068.86</v>
      </c>
      <c r="E36" s="50">
        <v>268068.86</v>
      </c>
    </row>
    <row r="37" spans="2:5" ht="15.75" thickBot="1">
      <c r="B37" s="16">
        <v>40000</v>
      </c>
      <c r="C37" s="15" t="s">
        <v>40</v>
      </c>
      <c r="D37" s="48">
        <f>D32+D33+D34+D35+D36</f>
        <v>1495207.79</v>
      </c>
      <c r="E37" s="51">
        <f>E32+E33+E34+E35+E36</f>
        <v>1220827.54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25298.51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25298.51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754657.5599999999</v>
      </c>
      <c r="E54" s="45">
        <v>754657.5599999999</v>
      </c>
    </row>
    <row r="55" spans="2:5" ht="15">
      <c r="B55" s="13">
        <v>90200</v>
      </c>
      <c r="C55" s="54" t="s">
        <v>62</v>
      </c>
      <c r="D55" s="61">
        <v>5930</v>
      </c>
      <c r="E55" s="62">
        <v>5930</v>
      </c>
    </row>
    <row r="56" spans="2:5" ht="15.75" thickBot="1">
      <c r="B56" s="16">
        <v>90000</v>
      </c>
      <c r="C56" s="15" t="s">
        <v>63</v>
      </c>
      <c r="D56" s="48">
        <f>D54+D55</f>
        <v>760587.5599999999</v>
      </c>
      <c r="E56" s="51">
        <f>E54+E55</f>
        <v>760587.5599999999</v>
      </c>
    </row>
    <row r="57" spans="2:5" ht="16.5" thickBot="1" thickTop="1">
      <c r="B57" s="109" t="s">
        <v>64</v>
      </c>
      <c r="C57" s="110"/>
      <c r="D57" s="52">
        <f>D16+D23+D30+D37+D43+D49+D52+D56</f>
        <v>8290940.459999999</v>
      </c>
      <c r="E57" s="55">
        <f>E16+E23+E30+E37+E43+E49+E52+E56</f>
        <v>8285590.6899999995</v>
      </c>
    </row>
    <row r="58" spans="2:5" ht="16.5" thickBot="1" thickTop="1">
      <c r="B58" s="109" t="s">
        <v>65</v>
      </c>
      <c r="C58" s="110"/>
      <c r="D58" s="52">
        <f>D57+D5+D6+D7+D8</f>
        <v>10219042.39</v>
      </c>
      <c r="E58" s="55">
        <f>E57+E5+E6+E7+E8</f>
        <v>11238801.6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677220.7</v>
      </c>
      <c r="E10" s="89">
        <v>97878.45</v>
      </c>
      <c r="F10" s="90">
        <v>672086.3999999999</v>
      </c>
      <c r="G10" s="88"/>
      <c r="H10" s="89"/>
      <c r="I10" s="90"/>
      <c r="J10" s="97">
        <v>129412.47</v>
      </c>
      <c r="K10" s="89">
        <v>22087.18</v>
      </c>
      <c r="L10" s="101">
        <v>128637.89000000001</v>
      </c>
      <c r="M10" s="91">
        <v>0</v>
      </c>
      <c r="N10" s="89">
        <v>0</v>
      </c>
      <c r="O10" s="90">
        <v>0</v>
      </c>
      <c r="P10" s="91">
        <v>2593.92</v>
      </c>
      <c r="Q10" s="89">
        <v>4606.08</v>
      </c>
      <c r="R10" s="90">
        <v>2593.92</v>
      </c>
      <c r="S10" s="91"/>
      <c r="T10" s="89"/>
      <c r="U10" s="90"/>
      <c r="V10" s="91"/>
      <c r="W10" s="89"/>
      <c r="X10" s="90"/>
      <c r="Y10" s="91">
        <v>112519.65</v>
      </c>
      <c r="Z10" s="89">
        <v>13325.759999999998</v>
      </c>
      <c r="AA10" s="90">
        <v>112364.70000000001</v>
      </c>
      <c r="AB10" s="91">
        <v>0</v>
      </c>
      <c r="AC10" s="89">
        <v>0</v>
      </c>
      <c r="AD10" s="90">
        <v>0</v>
      </c>
      <c r="AE10" s="91">
        <v>85171.22000000002</v>
      </c>
      <c r="AF10" s="89">
        <v>4131.52</v>
      </c>
      <c r="AG10" s="90">
        <v>85152.22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1006917.96</v>
      </c>
      <c r="BW10" s="77">
        <f aca="true" t="shared" si="1" ref="BW10:BW19">E10+H10+K10+N10+Q10+T10+W10+Z10+AC10+AF10+AI10+AL10+AO10+AR10+AU10+AX10+BA10+BD10+BG10+BJ10+BM10+BP10+BS10</f>
        <v>142028.99</v>
      </c>
      <c r="BX10" s="79">
        <f aca="true" t="shared" si="2" ref="BX10:BX19">F10+I10+L10+O10+R10+U10+X10+AA10+AD10+AG10+AJ10+AM10+AP10+AS10+AV10+AY10+BB10+BE10+BH10+BK10+BN10+BQ10+BT10</f>
        <v>1000835.1299999999</v>
      </c>
    </row>
    <row r="11" spans="2:76" ht="15">
      <c r="B11" s="13">
        <v>102</v>
      </c>
      <c r="C11" s="25" t="s">
        <v>92</v>
      </c>
      <c r="D11" s="88">
        <v>83133.09</v>
      </c>
      <c r="E11" s="89">
        <v>15229.98</v>
      </c>
      <c r="F11" s="90">
        <v>82174.74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1304.36</v>
      </c>
      <c r="N11" s="89">
        <v>0</v>
      </c>
      <c r="O11" s="90">
        <v>1228.27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9984</v>
      </c>
      <c r="AU11" s="89">
        <v>0</v>
      </c>
      <c r="AV11" s="90">
        <v>5878.389999999999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94421.45</v>
      </c>
      <c r="BW11" s="77">
        <f t="shared" si="1"/>
        <v>15229.98</v>
      </c>
      <c r="BX11" s="79">
        <f t="shared" si="2"/>
        <v>89281.40000000001</v>
      </c>
    </row>
    <row r="12" spans="2:76" ht="15">
      <c r="B12" s="13">
        <v>103</v>
      </c>
      <c r="C12" s="25" t="s">
        <v>93</v>
      </c>
      <c r="D12" s="88">
        <v>708379.29</v>
      </c>
      <c r="E12" s="89">
        <v>11955.39</v>
      </c>
      <c r="F12" s="90">
        <v>658324.9899999999</v>
      </c>
      <c r="G12" s="88"/>
      <c r="H12" s="89"/>
      <c r="I12" s="90"/>
      <c r="J12" s="97">
        <v>9436.52</v>
      </c>
      <c r="K12" s="89">
        <v>0</v>
      </c>
      <c r="L12" s="101">
        <v>9520.920000000002</v>
      </c>
      <c r="M12" s="91">
        <v>628593.97</v>
      </c>
      <c r="N12" s="89">
        <v>0</v>
      </c>
      <c r="O12" s="90">
        <v>625548.2000000001</v>
      </c>
      <c r="P12" s="91">
        <v>179281.43</v>
      </c>
      <c r="Q12" s="89">
        <v>0</v>
      </c>
      <c r="R12" s="90">
        <v>151976.99</v>
      </c>
      <c r="S12" s="91">
        <v>49536.22</v>
      </c>
      <c r="T12" s="89">
        <v>0</v>
      </c>
      <c r="U12" s="90">
        <v>48861.65999999999</v>
      </c>
      <c r="V12" s="91">
        <v>550</v>
      </c>
      <c r="W12" s="89">
        <v>0</v>
      </c>
      <c r="X12" s="90">
        <v>805</v>
      </c>
      <c r="Y12" s="91">
        <v>46266.630000000005</v>
      </c>
      <c r="Z12" s="89">
        <v>0</v>
      </c>
      <c r="AA12" s="90">
        <v>49863.5</v>
      </c>
      <c r="AB12" s="91">
        <v>1158618.46</v>
      </c>
      <c r="AC12" s="89">
        <v>0</v>
      </c>
      <c r="AD12" s="90">
        <v>1205947.3800000001</v>
      </c>
      <c r="AE12" s="91">
        <v>317229.25</v>
      </c>
      <c r="AF12" s="89">
        <v>0</v>
      </c>
      <c r="AG12" s="90">
        <v>328434.93999999994</v>
      </c>
      <c r="AH12" s="91">
        <v>8004.599999999999</v>
      </c>
      <c r="AI12" s="89">
        <v>0</v>
      </c>
      <c r="AJ12" s="90">
        <v>1375.0300000000002</v>
      </c>
      <c r="AK12" s="91">
        <v>43705.94</v>
      </c>
      <c r="AL12" s="89">
        <v>0</v>
      </c>
      <c r="AM12" s="90">
        <v>36244.74</v>
      </c>
      <c r="AN12" s="91">
        <v>1000</v>
      </c>
      <c r="AO12" s="89">
        <v>0</v>
      </c>
      <c r="AP12" s="90">
        <v>0</v>
      </c>
      <c r="AQ12" s="91">
        <v>16960</v>
      </c>
      <c r="AR12" s="89">
        <v>0</v>
      </c>
      <c r="AS12" s="90">
        <v>15860</v>
      </c>
      <c r="AT12" s="91">
        <v>0</v>
      </c>
      <c r="AU12" s="89">
        <v>0</v>
      </c>
      <c r="AV12" s="90">
        <v>16033.91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3167562.31</v>
      </c>
      <c r="BW12" s="77">
        <f t="shared" si="1"/>
        <v>11955.39</v>
      </c>
      <c r="BX12" s="79">
        <f t="shared" si="2"/>
        <v>3148797.26</v>
      </c>
    </row>
    <row r="13" spans="2:76" ht="15">
      <c r="B13" s="13">
        <v>104</v>
      </c>
      <c r="C13" s="25" t="s">
        <v>19</v>
      </c>
      <c r="D13" s="88">
        <v>34644.86</v>
      </c>
      <c r="E13" s="89">
        <v>0</v>
      </c>
      <c r="F13" s="90">
        <v>33788.86</v>
      </c>
      <c r="G13" s="88"/>
      <c r="H13" s="89"/>
      <c r="I13" s="90"/>
      <c r="J13" s="97">
        <v>10096.86</v>
      </c>
      <c r="K13" s="89">
        <v>2903.14</v>
      </c>
      <c r="L13" s="101">
        <v>5048.43</v>
      </c>
      <c r="M13" s="91">
        <v>104616.44</v>
      </c>
      <c r="N13" s="89">
        <v>0</v>
      </c>
      <c r="O13" s="90">
        <v>78497.8</v>
      </c>
      <c r="P13" s="91">
        <v>32680</v>
      </c>
      <c r="Q13" s="89">
        <v>0</v>
      </c>
      <c r="R13" s="90">
        <v>37030</v>
      </c>
      <c r="S13" s="91">
        <v>68125</v>
      </c>
      <c r="T13" s="89">
        <v>0</v>
      </c>
      <c r="U13" s="90">
        <v>37580</v>
      </c>
      <c r="V13" s="91">
        <v>7754</v>
      </c>
      <c r="W13" s="89">
        <v>0</v>
      </c>
      <c r="X13" s="90">
        <v>7754</v>
      </c>
      <c r="Y13" s="91">
        <v>4565.83</v>
      </c>
      <c r="Z13" s="89">
        <v>0</v>
      </c>
      <c r="AA13" s="90">
        <v>4565.83</v>
      </c>
      <c r="AB13" s="91">
        <v>84940.17</v>
      </c>
      <c r="AC13" s="89">
        <v>0</v>
      </c>
      <c r="AD13" s="90">
        <v>43560.67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368448.73999999993</v>
      </c>
      <c r="AL13" s="89">
        <v>0</v>
      </c>
      <c r="AM13" s="90">
        <v>327473.67999999993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715871.8999999999</v>
      </c>
      <c r="BW13" s="77">
        <f t="shared" si="1"/>
        <v>2903.14</v>
      </c>
      <c r="BX13" s="79">
        <f t="shared" si="2"/>
        <v>575299.2699999999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26158.989999999998</v>
      </c>
      <c r="E16" s="89">
        <v>0</v>
      </c>
      <c r="F16" s="90">
        <v>26158.989999999998</v>
      </c>
      <c r="G16" s="88"/>
      <c r="H16" s="89"/>
      <c r="I16" s="90"/>
      <c r="J16" s="97"/>
      <c r="K16" s="89"/>
      <c r="L16" s="101"/>
      <c r="M16" s="91">
        <v>18524.07</v>
      </c>
      <c r="N16" s="89">
        <v>0</v>
      </c>
      <c r="O16" s="90">
        <v>18846.44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13811.08</v>
      </c>
      <c r="AC16" s="89">
        <v>0</v>
      </c>
      <c r="AD16" s="90">
        <v>13811.079999999998</v>
      </c>
      <c r="AE16" s="97">
        <v>44101.59</v>
      </c>
      <c r="AF16" s="89">
        <v>0</v>
      </c>
      <c r="AG16" s="101">
        <v>44101.59</v>
      </c>
      <c r="AH16" s="97"/>
      <c r="AI16" s="89"/>
      <c r="AJ16" s="101"/>
      <c r="AK16" s="97">
        <v>5697.030000000001</v>
      </c>
      <c r="AL16" s="89">
        <v>0</v>
      </c>
      <c r="AM16" s="101">
        <v>5697.03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0</v>
      </c>
      <c r="BA16" s="89">
        <v>0</v>
      </c>
      <c r="BB16" s="101">
        <v>0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108292.76</v>
      </c>
      <c r="BW16" s="77">
        <f t="shared" si="1"/>
        <v>0</v>
      </c>
      <c r="BX16" s="79">
        <f t="shared" si="2"/>
        <v>108615.12999999999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27438.99</v>
      </c>
      <c r="E18" s="89">
        <v>0</v>
      </c>
      <c r="F18" s="90">
        <v>27438.99</v>
      </c>
      <c r="G18" s="88"/>
      <c r="H18" s="89"/>
      <c r="I18" s="90"/>
      <c r="J18" s="97"/>
      <c r="K18" s="89"/>
      <c r="L18" s="101"/>
      <c r="M18" s="97">
        <v>364</v>
      </c>
      <c r="N18" s="89">
        <v>0</v>
      </c>
      <c r="O18" s="101">
        <v>364</v>
      </c>
      <c r="P18" s="97">
        <v>2861.5</v>
      </c>
      <c r="Q18" s="89">
        <v>0</v>
      </c>
      <c r="R18" s="101">
        <v>2861.5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30664.49</v>
      </c>
      <c r="BW18" s="77">
        <f t="shared" si="1"/>
        <v>0</v>
      </c>
      <c r="BX18" s="79">
        <f t="shared" si="2"/>
        <v>30664.49</v>
      </c>
    </row>
    <row r="19" spans="2:76" ht="15">
      <c r="B19" s="13">
        <v>110</v>
      </c>
      <c r="C19" s="25" t="s">
        <v>98</v>
      </c>
      <c r="D19" s="88">
        <v>127664.65</v>
      </c>
      <c r="E19" s="89">
        <v>0</v>
      </c>
      <c r="F19" s="90">
        <v>126822.26000000001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254</v>
      </c>
      <c r="AI19" s="89">
        <v>0</v>
      </c>
      <c r="AJ19" s="101">
        <v>254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127918.65</v>
      </c>
      <c r="BW19" s="77">
        <f t="shared" si="1"/>
        <v>0</v>
      </c>
      <c r="BX19" s="79">
        <f t="shared" si="2"/>
        <v>127076.26000000001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1684640.57</v>
      </c>
      <c r="E20" s="78">
        <f t="shared" si="3"/>
        <v>125063.81999999999</v>
      </c>
      <c r="F20" s="79">
        <f t="shared" si="3"/>
        <v>1626795.23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148945.84999999998</v>
      </c>
      <c r="K20" s="78">
        <f t="shared" si="3"/>
        <v>24990.32</v>
      </c>
      <c r="L20" s="77">
        <f t="shared" si="3"/>
        <v>143207.24000000002</v>
      </c>
      <c r="M20" s="98">
        <f t="shared" si="3"/>
        <v>753402.84</v>
      </c>
      <c r="N20" s="78">
        <f t="shared" si="3"/>
        <v>0</v>
      </c>
      <c r="O20" s="77">
        <f t="shared" si="3"/>
        <v>724484.7100000001</v>
      </c>
      <c r="P20" s="98">
        <f t="shared" si="3"/>
        <v>217416.85</v>
      </c>
      <c r="Q20" s="78">
        <f t="shared" si="3"/>
        <v>4606.08</v>
      </c>
      <c r="R20" s="77">
        <f t="shared" si="3"/>
        <v>194462.41</v>
      </c>
      <c r="S20" s="98">
        <f t="shared" si="3"/>
        <v>117661.22</v>
      </c>
      <c r="T20" s="78">
        <f t="shared" si="3"/>
        <v>0</v>
      </c>
      <c r="U20" s="77">
        <f t="shared" si="3"/>
        <v>86441.65999999999</v>
      </c>
      <c r="V20" s="98">
        <f t="shared" si="3"/>
        <v>8304</v>
      </c>
      <c r="W20" s="78">
        <f t="shared" si="3"/>
        <v>0</v>
      </c>
      <c r="X20" s="77">
        <f t="shared" si="3"/>
        <v>8559</v>
      </c>
      <c r="Y20" s="98">
        <f t="shared" si="3"/>
        <v>163352.11</v>
      </c>
      <c r="Z20" s="78">
        <f t="shared" si="3"/>
        <v>13325.759999999998</v>
      </c>
      <c r="AA20" s="77">
        <f t="shared" si="3"/>
        <v>166794.03</v>
      </c>
      <c r="AB20" s="98">
        <f t="shared" si="3"/>
        <v>1257369.71</v>
      </c>
      <c r="AC20" s="78">
        <f t="shared" si="3"/>
        <v>0</v>
      </c>
      <c r="AD20" s="77">
        <f t="shared" si="3"/>
        <v>1263319.1300000001</v>
      </c>
      <c r="AE20" s="98">
        <f t="shared" si="3"/>
        <v>446502.06000000006</v>
      </c>
      <c r="AF20" s="78">
        <f t="shared" si="3"/>
        <v>4131.52</v>
      </c>
      <c r="AG20" s="77">
        <f t="shared" si="3"/>
        <v>457688.7499999999</v>
      </c>
      <c r="AH20" s="98">
        <f t="shared" si="3"/>
        <v>8258.599999999999</v>
      </c>
      <c r="AI20" s="78">
        <f t="shared" si="3"/>
        <v>0</v>
      </c>
      <c r="AJ20" s="77">
        <f t="shared" si="3"/>
        <v>1629.0300000000002</v>
      </c>
      <c r="AK20" s="98">
        <f t="shared" si="3"/>
        <v>417851.70999999996</v>
      </c>
      <c r="AL20" s="78">
        <f t="shared" si="3"/>
        <v>0</v>
      </c>
      <c r="AM20" s="77">
        <f t="shared" si="3"/>
        <v>369415.44999999995</v>
      </c>
      <c r="AN20" s="98">
        <f t="shared" si="3"/>
        <v>1000</v>
      </c>
      <c r="AO20" s="78">
        <f t="shared" si="3"/>
        <v>0</v>
      </c>
      <c r="AP20" s="77">
        <f t="shared" si="3"/>
        <v>0</v>
      </c>
      <c r="AQ20" s="98">
        <f t="shared" si="3"/>
        <v>16960</v>
      </c>
      <c r="AR20" s="78">
        <f t="shared" si="3"/>
        <v>0</v>
      </c>
      <c r="AS20" s="77">
        <f t="shared" si="3"/>
        <v>15860</v>
      </c>
      <c r="AT20" s="98">
        <f t="shared" si="3"/>
        <v>9984</v>
      </c>
      <c r="AU20" s="78">
        <f t="shared" si="3"/>
        <v>0</v>
      </c>
      <c r="AV20" s="77">
        <f t="shared" si="3"/>
        <v>21912.3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5251649.52</v>
      </c>
      <c r="BW20" s="77">
        <f>BW10+BW11+BW12+BW13+BW14+BW15+BW16+BW17+BW18+BW19</f>
        <v>172117.5</v>
      </c>
      <c r="BX20" s="95">
        <f>BX10+BX11+BX12+BX13+BX14+BX15+BX16+BX17+BX18+BX19</f>
        <v>5080568.939999999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168207.44999999998</v>
      </c>
      <c r="E24" s="89">
        <v>126077.23999999999</v>
      </c>
      <c r="F24" s="90">
        <v>165502.03</v>
      </c>
      <c r="G24" s="88"/>
      <c r="H24" s="89"/>
      <c r="I24" s="90"/>
      <c r="J24" s="97">
        <v>0</v>
      </c>
      <c r="K24" s="89">
        <v>108743.42000000001</v>
      </c>
      <c r="L24" s="101">
        <v>0</v>
      </c>
      <c r="M24" s="97">
        <v>230658.80000000005</v>
      </c>
      <c r="N24" s="89">
        <v>279736.6</v>
      </c>
      <c r="O24" s="101">
        <v>203902.1</v>
      </c>
      <c r="P24" s="97">
        <v>26309</v>
      </c>
      <c r="Q24" s="89">
        <v>440077.5</v>
      </c>
      <c r="R24" s="101">
        <v>26309</v>
      </c>
      <c r="S24" s="97">
        <v>0</v>
      </c>
      <c r="T24" s="89">
        <v>19999.64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327745.68</v>
      </c>
      <c r="AC24" s="89">
        <v>125000</v>
      </c>
      <c r="AD24" s="101">
        <v>321875.74</v>
      </c>
      <c r="AE24" s="97">
        <v>501261.31999999995</v>
      </c>
      <c r="AF24" s="89">
        <v>33084.87</v>
      </c>
      <c r="AG24" s="101">
        <v>414595.24</v>
      </c>
      <c r="AH24" s="97">
        <v>0</v>
      </c>
      <c r="AI24" s="89">
        <v>0</v>
      </c>
      <c r="AJ24" s="101">
        <v>0</v>
      </c>
      <c r="AK24" s="97">
        <v>240173.23</v>
      </c>
      <c r="AL24" s="89">
        <v>27379.84</v>
      </c>
      <c r="AM24" s="101">
        <v>74443.32</v>
      </c>
      <c r="AN24" s="97"/>
      <c r="AO24" s="89"/>
      <c r="AP24" s="101"/>
      <c r="AQ24" s="97">
        <v>34894.33</v>
      </c>
      <c r="AR24" s="89">
        <v>0</v>
      </c>
      <c r="AS24" s="101">
        <v>39817.29</v>
      </c>
      <c r="AT24" s="97"/>
      <c r="AU24" s="89"/>
      <c r="AV24" s="101"/>
      <c r="AW24" s="97"/>
      <c r="AX24" s="89"/>
      <c r="AY24" s="101"/>
      <c r="AZ24" s="97">
        <v>95066.06</v>
      </c>
      <c r="BA24" s="89">
        <v>143522.32</v>
      </c>
      <c r="BB24" s="101">
        <v>188080.39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1624315.87</v>
      </c>
      <c r="BW24" s="77">
        <f t="shared" si="4"/>
        <v>1303621.4300000002</v>
      </c>
      <c r="BX24" s="79">
        <f t="shared" si="4"/>
        <v>1434525.1099999999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0</v>
      </c>
      <c r="AR25" s="89">
        <v>0</v>
      </c>
      <c r="AS25" s="101">
        <v>0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168207.44999999998</v>
      </c>
      <c r="E28" s="78">
        <f t="shared" si="5"/>
        <v>126077.23999999999</v>
      </c>
      <c r="F28" s="79">
        <f t="shared" si="5"/>
        <v>165502.03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108743.42000000001</v>
      </c>
      <c r="L28" s="77">
        <f t="shared" si="5"/>
        <v>0</v>
      </c>
      <c r="M28" s="98">
        <f t="shared" si="5"/>
        <v>230658.80000000005</v>
      </c>
      <c r="N28" s="78">
        <f t="shared" si="5"/>
        <v>279736.6</v>
      </c>
      <c r="O28" s="77">
        <f t="shared" si="5"/>
        <v>203902.1</v>
      </c>
      <c r="P28" s="98">
        <f t="shared" si="5"/>
        <v>26309</v>
      </c>
      <c r="Q28" s="78">
        <f t="shared" si="5"/>
        <v>440077.5</v>
      </c>
      <c r="R28" s="77">
        <f t="shared" si="5"/>
        <v>26309</v>
      </c>
      <c r="S28" s="98">
        <f t="shared" si="5"/>
        <v>0</v>
      </c>
      <c r="T28" s="78">
        <f t="shared" si="5"/>
        <v>19999.64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327745.68</v>
      </c>
      <c r="AC28" s="78">
        <f t="shared" si="5"/>
        <v>125000</v>
      </c>
      <c r="AD28" s="77">
        <f t="shared" si="5"/>
        <v>321875.74</v>
      </c>
      <c r="AE28" s="98">
        <f t="shared" si="5"/>
        <v>501261.31999999995</v>
      </c>
      <c r="AF28" s="78">
        <f t="shared" si="5"/>
        <v>33084.87</v>
      </c>
      <c r="AG28" s="77">
        <f t="shared" si="5"/>
        <v>414595.24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240173.23</v>
      </c>
      <c r="AL28" s="78">
        <f t="shared" si="6"/>
        <v>27379.84</v>
      </c>
      <c r="AM28" s="77">
        <f t="shared" si="6"/>
        <v>74443.32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34894.33</v>
      </c>
      <c r="AR28" s="78">
        <f t="shared" si="6"/>
        <v>0</v>
      </c>
      <c r="AS28" s="77">
        <f t="shared" si="6"/>
        <v>39817.29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95066.06</v>
      </c>
      <c r="BA28" s="78">
        <f t="shared" si="6"/>
        <v>143522.32</v>
      </c>
      <c r="BB28" s="77">
        <f t="shared" si="6"/>
        <v>188080.39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1624315.87</v>
      </c>
      <c r="BW28" s="77">
        <f>BW23+BW24+BW25+BW26+BW27</f>
        <v>1303621.4300000002</v>
      </c>
      <c r="BX28" s="95">
        <f>BX23+BX24+BX25+BX26+BX27</f>
        <v>1434525.1099999999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0</v>
      </c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>
        <v>0</v>
      </c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0</v>
      </c>
      <c r="BA33" s="89">
        <v>0</v>
      </c>
      <c r="BB33" s="101">
        <v>0</v>
      </c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15040.05</v>
      </c>
      <c r="BM39" s="89">
        <v>0</v>
      </c>
      <c r="BN39" s="101">
        <v>15040.05</v>
      </c>
      <c r="BO39" s="97"/>
      <c r="BP39" s="89"/>
      <c r="BQ39" s="101"/>
      <c r="BR39" s="97"/>
      <c r="BS39" s="89"/>
      <c r="BT39" s="101"/>
      <c r="BU39" s="76"/>
      <c r="BV39" s="85">
        <f t="shared" si="10"/>
        <v>15040.05</v>
      </c>
      <c r="BW39" s="77">
        <f t="shared" si="10"/>
        <v>0</v>
      </c>
      <c r="BX39" s="79">
        <f t="shared" si="10"/>
        <v>15040.05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187504.61</v>
      </c>
      <c r="BM40" s="89">
        <v>0</v>
      </c>
      <c r="BN40" s="101">
        <v>182704.61000000002</v>
      </c>
      <c r="BO40" s="97"/>
      <c r="BP40" s="89"/>
      <c r="BQ40" s="101"/>
      <c r="BR40" s="97"/>
      <c r="BS40" s="89"/>
      <c r="BT40" s="101"/>
      <c r="BU40" s="76"/>
      <c r="BV40" s="85">
        <f t="shared" si="10"/>
        <v>187504.61</v>
      </c>
      <c r="BW40" s="77">
        <f t="shared" si="10"/>
        <v>0</v>
      </c>
      <c r="BX40" s="79">
        <f t="shared" si="10"/>
        <v>182704.61000000002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202544.65999999997</v>
      </c>
      <c r="BM42" s="78">
        <f t="shared" si="12"/>
        <v>0</v>
      </c>
      <c r="BN42" s="77">
        <f t="shared" si="12"/>
        <v>197744.66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202544.65999999997</v>
      </c>
      <c r="BW42" s="77">
        <f>BW38+BW39+BW40+BW41</f>
        <v>0</v>
      </c>
      <c r="BX42" s="95">
        <f>BX38+BX39+BX40+BX41</f>
        <v>197744.66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754657.56</v>
      </c>
      <c r="BS49" s="89">
        <v>0</v>
      </c>
      <c r="BT49" s="101">
        <v>726353.54</v>
      </c>
      <c r="BU49" s="76"/>
      <c r="BV49" s="85">
        <f aca="true" t="shared" si="15" ref="BV49:BX50">D49+G49+J49+M49+P49+S49+V49+Y49+AB49+AE49+AH49+AK49+AN49+AQ49+AT49+AW49+AZ49+BC49+BF49+BI49+BL49+BO49+BR49</f>
        <v>754657.56</v>
      </c>
      <c r="BW49" s="77">
        <f t="shared" si="15"/>
        <v>0</v>
      </c>
      <c r="BX49" s="79">
        <f t="shared" si="15"/>
        <v>726353.54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5930</v>
      </c>
      <c r="BS50" s="89">
        <v>0</v>
      </c>
      <c r="BT50" s="101">
        <v>3816.16</v>
      </c>
      <c r="BU50" s="76"/>
      <c r="BV50" s="85">
        <f t="shared" si="15"/>
        <v>5930</v>
      </c>
      <c r="BW50" s="77">
        <f t="shared" si="15"/>
        <v>0</v>
      </c>
      <c r="BX50" s="79">
        <f t="shared" si="15"/>
        <v>3816.16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760587.56</v>
      </c>
      <c r="BS51" s="78">
        <f>BS49+BS50</f>
        <v>0</v>
      </c>
      <c r="BT51" s="77">
        <f>BT49+BT50</f>
        <v>730169.7000000001</v>
      </c>
      <c r="BU51" s="85"/>
      <c r="BV51" s="85">
        <f>BV49+BV50</f>
        <v>760587.56</v>
      </c>
      <c r="BW51" s="77">
        <f>BW49+BW50</f>
        <v>0</v>
      </c>
      <c r="BX51" s="95">
        <f>BX49+BX50</f>
        <v>730169.7000000001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1852848.02</v>
      </c>
      <c r="E53" s="86">
        <f t="shared" si="18"/>
        <v>251141.06</v>
      </c>
      <c r="F53" s="86">
        <f t="shared" si="18"/>
        <v>1792297.26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148945.84999999998</v>
      </c>
      <c r="K53" s="86">
        <f t="shared" si="18"/>
        <v>133733.74000000002</v>
      </c>
      <c r="L53" s="86">
        <f t="shared" si="18"/>
        <v>143207.24000000002</v>
      </c>
      <c r="M53" s="86">
        <f t="shared" si="18"/>
        <v>984061.64</v>
      </c>
      <c r="N53" s="86">
        <f t="shared" si="18"/>
        <v>279736.6</v>
      </c>
      <c r="O53" s="86">
        <f t="shared" si="18"/>
        <v>928386.81</v>
      </c>
      <c r="P53" s="86">
        <f t="shared" si="18"/>
        <v>243725.85</v>
      </c>
      <c r="Q53" s="86">
        <f t="shared" si="18"/>
        <v>444683.58</v>
      </c>
      <c r="R53" s="86">
        <f t="shared" si="18"/>
        <v>220771.41</v>
      </c>
      <c r="S53" s="86">
        <f t="shared" si="18"/>
        <v>117661.22</v>
      </c>
      <c r="T53" s="86">
        <f t="shared" si="18"/>
        <v>19999.64</v>
      </c>
      <c r="U53" s="86">
        <f t="shared" si="18"/>
        <v>86441.65999999999</v>
      </c>
      <c r="V53" s="86">
        <f t="shared" si="18"/>
        <v>8304</v>
      </c>
      <c r="W53" s="86">
        <f t="shared" si="18"/>
        <v>0</v>
      </c>
      <c r="X53" s="86">
        <f t="shared" si="18"/>
        <v>8559</v>
      </c>
      <c r="Y53" s="86">
        <f t="shared" si="18"/>
        <v>163352.11</v>
      </c>
      <c r="Z53" s="86">
        <f t="shared" si="18"/>
        <v>13325.759999999998</v>
      </c>
      <c r="AA53" s="86">
        <f t="shared" si="18"/>
        <v>166794.03</v>
      </c>
      <c r="AB53" s="86">
        <f t="shared" si="18"/>
        <v>1585115.39</v>
      </c>
      <c r="AC53" s="86">
        <f t="shared" si="18"/>
        <v>125000</v>
      </c>
      <c r="AD53" s="86">
        <f t="shared" si="18"/>
        <v>1585194.87</v>
      </c>
      <c r="AE53" s="86">
        <f t="shared" si="18"/>
        <v>947763.38</v>
      </c>
      <c r="AF53" s="86">
        <f t="shared" si="18"/>
        <v>37216.39</v>
      </c>
      <c r="AG53" s="86">
        <f t="shared" si="18"/>
        <v>872283.9899999999</v>
      </c>
      <c r="AH53" s="86">
        <f t="shared" si="18"/>
        <v>8258.599999999999</v>
      </c>
      <c r="AI53" s="86">
        <f t="shared" si="18"/>
        <v>0</v>
      </c>
      <c r="AJ53" s="86">
        <f aca="true" t="shared" si="19" ref="AJ53:BT53">AJ20+AJ28+AJ35+AJ42+AJ46+AJ51</f>
        <v>1629.0300000000002</v>
      </c>
      <c r="AK53" s="86">
        <f t="shared" si="19"/>
        <v>658024.94</v>
      </c>
      <c r="AL53" s="86">
        <f t="shared" si="19"/>
        <v>27379.84</v>
      </c>
      <c r="AM53" s="86">
        <f t="shared" si="19"/>
        <v>443858.76999999996</v>
      </c>
      <c r="AN53" s="86">
        <f t="shared" si="19"/>
        <v>1000</v>
      </c>
      <c r="AO53" s="86">
        <f t="shared" si="19"/>
        <v>0</v>
      </c>
      <c r="AP53" s="86">
        <f t="shared" si="19"/>
        <v>0</v>
      </c>
      <c r="AQ53" s="86">
        <f t="shared" si="19"/>
        <v>51854.33</v>
      </c>
      <c r="AR53" s="86">
        <f t="shared" si="19"/>
        <v>0</v>
      </c>
      <c r="AS53" s="86">
        <f t="shared" si="19"/>
        <v>55677.29</v>
      </c>
      <c r="AT53" s="86">
        <f t="shared" si="19"/>
        <v>9984</v>
      </c>
      <c r="AU53" s="86">
        <f t="shared" si="19"/>
        <v>0</v>
      </c>
      <c r="AV53" s="86">
        <f t="shared" si="19"/>
        <v>21912.3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95066.06</v>
      </c>
      <c r="BA53" s="86">
        <f t="shared" si="19"/>
        <v>143522.32</v>
      </c>
      <c r="BB53" s="86">
        <f t="shared" si="19"/>
        <v>188080.39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202544.65999999997</v>
      </c>
      <c r="BM53" s="86">
        <f t="shared" si="19"/>
        <v>0</v>
      </c>
      <c r="BN53" s="86">
        <f t="shared" si="19"/>
        <v>197744.66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760587.56</v>
      </c>
      <c r="BS53" s="86">
        <f t="shared" si="19"/>
        <v>0</v>
      </c>
      <c r="BT53" s="86">
        <f t="shared" si="19"/>
        <v>730169.7000000001</v>
      </c>
      <c r="BU53" s="86">
        <f>BU8</f>
        <v>0</v>
      </c>
      <c r="BV53" s="102">
        <f>BV8+BV20+BV28+BV35+BV42+BV46+BV51</f>
        <v>7839097.609999999</v>
      </c>
      <c r="BW53" s="87">
        <f>BW20+BW28+BW35+BW42+BW46+BW51</f>
        <v>1475738.9300000002</v>
      </c>
      <c r="BX53" s="87">
        <f>BX20+BX28+BX35+BX42+BX46+BX51</f>
        <v>7443008.409999999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904205.850000001</v>
      </c>
      <c r="BW54" s="93"/>
      <c r="BX54" s="94">
        <f>IF((Spese_Rendiconto_2023!BX53-Entrate_Rendiconto_2023!E58)&lt;0,Entrate_Rendiconto_2023!E58-Spese_Rendiconto_2023!BX53,0)</f>
        <v>3795793.1900000004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2024-05-02T08:24:27Z</dcterms:modified>
  <cp:category/>
  <cp:version/>
  <cp:contentType/>
  <cp:contentStatus/>
</cp:coreProperties>
</file>