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Entrate_Bilancio_2017" sheetId="1" r:id="rId1"/>
    <sheet name="Entrate_Bilancio_2018" sheetId="2" r:id="rId2"/>
    <sheet name="Entrate_Bilancio_2019" sheetId="3" r:id="rId3"/>
    <sheet name="Entrate_Rendiconto_Anno0" sheetId="4" state="hidden" r:id="rId4"/>
    <sheet name="Spese_Bilancio_2017" sheetId="5" r:id="rId5"/>
    <sheet name="Spese_Bilancio_2018" sheetId="6" r:id="rId6"/>
    <sheet name="Spese_Bilancio_2019" sheetId="7" r:id="rId7"/>
    <sheet name="Spese_Rendiconto_Anno0" sheetId="8" state="hidden" r:id="rId8"/>
  </sheets>
  <definedNames>
    <definedName name="_xlnm.Print_Area" localSheetId="0">'Entrate_Bilancio_2017'!$B$1:$E$58</definedName>
    <definedName name="_xlnm.Print_Area" localSheetId="1">'Entrate_Bilancio_2018'!$B$1:$E$58</definedName>
    <definedName name="_xlnm.Print_Area" localSheetId="2">'Entrate_Bilancio_2019'!$B$1:$E$58</definedName>
    <definedName name="_xlnm.Print_Area" localSheetId="3">'Entrate_Rendiconto_Anno0'!$B$1:$E$59</definedName>
    <definedName name="_xlnm.Print_Area" localSheetId="4">'Spese_Bilancio_2017'!$B$1:$BX$53</definedName>
    <definedName name="_xlnm.Print_Area" localSheetId="5">'Spese_Bilancio_2018'!$B$1:$BX$53</definedName>
    <definedName name="_xlnm.Print_Area" localSheetId="6">'Spese_Bilancio_2019'!$B$1:$BX$53</definedName>
    <definedName name="_xlnm.Print_Area" localSheetId="7">'Spese_Rendiconto_Anno0'!$B$1:$BX$54</definedName>
    <definedName name="_xlnm.Print_Titles" localSheetId="4">'Spese_Bilancio_2017'!$B:$C</definedName>
    <definedName name="_xlnm.Print_Titles" localSheetId="5">'Spese_Bilancio_2018'!$B:$C</definedName>
    <definedName name="_xlnm.Print_Titles" localSheetId="6">'Spese_Bilancio_2019'!$B:$C</definedName>
    <definedName name="_xlnm.Print_Titles" localSheetId="7">'Spese_Rendiconto_Anno0'!$B:$C</definedName>
  </definedNames>
  <calcPr fullCalcOnLoad="1"/>
</workbook>
</file>

<file path=xl/sharedStrings.xml><?xml version="1.0" encoding="utf-8"?>
<sst xmlns="http://schemas.openxmlformats.org/spreadsheetml/2006/main" count="870" uniqueCount="151">
  <si>
    <t>DENOMINAZIONE</t>
  </si>
  <si>
    <t>COMPETENZA</t>
  </si>
  <si>
    <t>CASSA</t>
  </si>
  <si>
    <t>TITOLO 
TIPOLOGIA</t>
  </si>
  <si>
    <t xml:space="preserve">Fondo pluriennale vincolato per spese correnti </t>
  </si>
  <si>
    <t xml:space="preserve">Fondo pluriennale vincolato per spese in conto capitale </t>
  </si>
  <si>
    <t xml:space="preserve">Utilizzo Risultato di Amministrazione </t>
  </si>
  <si>
    <t>Fondo di Cassa all'1/1/esercizio di riferimento</t>
  </si>
  <si>
    <t>TITOLO 1</t>
  </si>
  <si>
    <t>Entrate correnti di natura tributaria, contributiva e perequativa</t>
  </si>
  <si>
    <t>Tipologia 104: Trasferimenti correnti da Istituzioni Sociali Private</t>
  </si>
  <si>
    <t>Tipologia 301: Fondi perequativi da Amministrazioni Centrali</t>
  </si>
  <si>
    <t>Tipologia 302: Fondi perequativi dalla Regione o Provincia autonoma (solo per Enti locali)</t>
  </si>
  <si>
    <t>Tipologia 101: Imposte, tasse e proventi assimilati</t>
  </si>
  <si>
    <t>Tipologia 103: Tributi devoluti e regolati alle autonomie speciali (solo per le Regioni)</t>
  </si>
  <si>
    <t>Tipologia 102: Tributi destinati al finanziamento della sanità (solo per le Regioni)</t>
  </si>
  <si>
    <t>Tipologia 104: Compartecipazioni di tributi</t>
  </si>
  <si>
    <t>Totale TITOLO 1: Entrate correnti di natura tributaria, contributiva e perequativa</t>
  </si>
  <si>
    <t>TITOLO 2</t>
  </si>
  <si>
    <t>Trasferimenti correnti</t>
  </si>
  <si>
    <t>Tipologia 101: Trasferimenti correnti da Amministrazioni pubbliche</t>
  </si>
  <si>
    <t>Tipologia 102: Trasferimenti correnti da Famiglie</t>
  </si>
  <si>
    <t>Tipologia 103: Trasferimenti correnti da Imprese</t>
  </si>
  <si>
    <t>Tipologia 105: Trasferimenti correnti dall'Unione europea e dal Resto del Mondo</t>
  </si>
  <si>
    <t>Totale TITOLO 2: Trasferimenti correnti</t>
  </si>
  <si>
    <t>TITOLO 3</t>
  </si>
  <si>
    <t>Entrate extratributarie</t>
  </si>
  <si>
    <t>Tipologia 100: Vendita di beni e servizi e proventi derivanti dalla gestione dei beni</t>
  </si>
  <si>
    <t>Tipologia 200: Proventi derivanti dall'attività di controllo e repressione delle irregolarità e degli illeciti</t>
  </si>
  <si>
    <t>Tipologia 300: Interessi attivi</t>
  </si>
  <si>
    <t>Tipologia 400: Altre entrate da redditi da capitale</t>
  </si>
  <si>
    <t>Tipologia 500: Rimborsi e altre entrate correnti</t>
  </si>
  <si>
    <t>Totale TITOLO 3: Entrate extratributarie</t>
  </si>
  <si>
    <t>TITOLO 4</t>
  </si>
  <si>
    <t>Entrate in conto capitale</t>
  </si>
  <si>
    <t>Tipologia 100: Tributi in conto capitale</t>
  </si>
  <si>
    <t>Tipologia 200: Contributi agli investimenti</t>
  </si>
  <si>
    <t>Tipologia 300: Altri trasferimenti in conto capitale</t>
  </si>
  <si>
    <t>Tipologia 400: Entrate da alienazione di beni materiali e immateriali</t>
  </si>
  <si>
    <t>Tipologia 500: Altre entrate in conto capitale</t>
  </si>
  <si>
    <t>Totale TITOLO 4: Entrate in conto capitale</t>
  </si>
  <si>
    <t>TITOLO 5</t>
  </si>
  <si>
    <t>Entrate da riduzione di attività finanziarie</t>
  </si>
  <si>
    <t>Tipologia 100: Alienazione di attività finanziarie</t>
  </si>
  <si>
    <t>Tipologia 300: Riscossione crediti di medio-lungo termine</t>
  </si>
  <si>
    <t>Tipologia 200: Riscossione di crediti di breve termine</t>
  </si>
  <si>
    <t>Tipologia 400: Altre entrate per riduzione di attività finanziarie</t>
  </si>
  <si>
    <t>Totale TITOLO 5: Entrate da riduzione di attività finanziarie</t>
  </si>
  <si>
    <t>TITOLO 6</t>
  </si>
  <si>
    <t>Accensione prestiti</t>
  </si>
  <si>
    <t>Tipologia 100: Emissione di titoli obbligazionari</t>
  </si>
  <si>
    <t>Tipologia 300: Accensione mutui e altri finanziamenti a medio lungo termine</t>
  </si>
  <si>
    <t>Tipologia 400: Altre forme di indebitamento</t>
  </si>
  <si>
    <t>Tipologia 200: Accensione prestiti a breve termine</t>
  </si>
  <si>
    <t>Totale TITOLO 6: Accensione prestiti</t>
  </si>
  <si>
    <t>TITOLO 7</t>
  </si>
  <si>
    <t>Anticipazioni da istituto tesoriere/cassiere</t>
  </si>
  <si>
    <t>Tipologia 100: Anticipazioni da istituto tesoriere/cassiere</t>
  </si>
  <si>
    <t>Totale TITOLO 7: Anticipazioni da istituto tesoriere/cassiere</t>
  </si>
  <si>
    <t>TITOLO 9</t>
  </si>
  <si>
    <t>Entrate per conto terzi e partite di giro</t>
  </si>
  <si>
    <t>Tipologia 100: Entrate per partite di giro</t>
  </si>
  <si>
    <t>Tipologia 200: Entrate per conto terzi</t>
  </si>
  <si>
    <t>Totale TITOLO 9: Entrate per conto terzi e partite di giro</t>
  </si>
  <si>
    <t>TOTALE TITOLI</t>
  </si>
  <si>
    <t>TOTALE GENERALE DELLE ENTRATE</t>
  </si>
  <si>
    <t>Entrate</t>
  </si>
  <si>
    <t>Competenza</t>
  </si>
  <si>
    <t>di cui fondo pluriennale vincolato</t>
  </si>
  <si>
    <t>Cassa</t>
  </si>
  <si>
    <t>Servizi istituzionali, 
generali e di gestione</t>
  </si>
  <si>
    <t>Giustizia</t>
  </si>
  <si>
    <t>Ordine pubblico e sicurezza</t>
  </si>
  <si>
    <t>Istruzione e diritto allo studio</t>
  </si>
  <si>
    <t>Tutela e valorizzazione dei beni e
delle attività culturali</t>
  </si>
  <si>
    <t>Politiche giovanili, sport e tempo libero</t>
  </si>
  <si>
    <t>Turismo</t>
  </si>
  <si>
    <t>Assetto del territorio ed edilizia abitativa</t>
  </si>
  <si>
    <t>Sviluppo sostenibile e tutela del territorio e dell'ambiente</t>
  </si>
  <si>
    <t>Trasporti e diritto alla mobilità</t>
  </si>
  <si>
    <t>Soccorso Civile</t>
  </si>
  <si>
    <t>Diritti sociali, politiche sociali e famiglia</t>
  </si>
  <si>
    <t>Tutela della salute</t>
  </si>
  <si>
    <t>Sviluppo economico e competitività</t>
  </si>
  <si>
    <t>Politiche per il lavoro e la formazione professionale</t>
  </si>
  <si>
    <t>Agricoltura, politiche agroalimentari e pesca</t>
  </si>
  <si>
    <t>Energia e diversificazione delle fonti energetiche</t>
  </si>
  <si>
    <t>Relazioni con le altre autonomie territoriali e locali</t>
  </si>
  <si>
    <t xml:space="preserve">Relazioni internazionali </t>
  </si>
  <si>
    <t>Fondi e accantonamenti</t>
  </si>
  <si>
    <t>TITOLO 1 - Spese correnti</t>
  </si>
  <si>
    <t>Redditi da lavoro dipendente</t>
  </si>
  <si>
    <t>Imposte e tasse a carico dell'ente</t>
  </si>
  <si>
    <t>Acquisto di beni e servizi</t>
  </si>
  <si>
    <t>Trasferimenti di tributi (solo per le Regioni)</t>
  </si>
  <si>
    <t>Interessi passivi</t>
  </si>
  <si>
    <t>Altre spese per redditi da capitale</t>
  </si>
  <si>
    <t>Rimborsi e poste correttive delle entrate</t>
  </si>
  <si>
    <t>Altre spese correnti</t>
  </si>
  <si>
    <t>Fondi perequativi (solo per le Regioni)</t>
  </si>
  <si>
    <t>Totale TITOLO 1</t>
  </si>
  <si>
    <t>RIPIANO DISAVANZO NELL'ESERCIZIO</t>
  </si>
  <si>
    <t>TITOLO 2 - Spese in conto capitale</t>
  </si>
  <si>
    <t xml:space="preserve"> Tributi in conto capitale a carico dell'ente</t>
  </si>
  <si>
    <t>Investimenti fissi lordi e acquisto di terreni</t>
  </si>
  <si>
    <t xml:space="preserve"> Contributi agli investimenti</t>
  </si>
  <si>
    <t>Altri trasferimenti in conto capitale</t>
  </si>
  <si>
    <t>Altre spese in conto capitale</t>
  </si>
  <si>
    <t>Totale TITOLO 2</t>
  </si>
  <si>
    <t>TITOLO 3 - Spese per incremento di attività finanziarie</t>
  </si>
  <si>
    <t>Acquisizioni di attività finanziarie</t>
  </si>
  <si>
    <t>Concessione crediti di breve termine</t>
  </si>
  <si>
    <t>Concessione crediti di medio-lungo termine</t>
  </si>
  <si>
    <t xml:space="preserve"> Altre spese per incremento di attività finanziarie</t>
  </si>
  <si>
    <t xml:space="preserve"> Totale TITOLO 3</t>
  </si>
  <si>
    <t>TITOLO 4 - Rimborso di prestiti</t>
  </si>
  <si>
    <t xml:space="preserve"> Rimborso prestiti a breve termine</t>
  </si>
  <si>
    <t xml:space="preserve"> Rimborso mutui e altri finanziamenti a medio lungo termine</t>
  </si>
  <si>
    <t xml:space="preserve"> Rimborso di altre forme di indebitamento</t>
  </si>
  <si>
    <t xml:space="preserve"> Totale TITOLO 4</t>
  </si>
  <si>
    <t>Chiusura Anticipazioni ricevute da istituto tesoriere/cassiere</t>
  </si>
  <si>
    <t>Totale TITOLO 5</t>
  </si>
  <si>
    <t>TITOLO 7 - Uscite per conto terzi e partite di giro</t>
  </si>
  <si>
    <t>Uscite per partite di giro</t>
  </si>
  <si>
    <t xml:space="preserve"> Uscite per conto terzi</t>
  </si>
  <si>
    <t>Totale TITOLO 7</t>
  </si>
  <si>
    <t>TOTALE MISSIONI - TOTALE GENERALE DELLE SPESE</t>
  </si>
  <si>
    <t>Debito pubblico</t>
  </si>
  <si>
    <t>Anticipazioni finanziarie</t>
  </si>
  <si>
    <t>Servizi per conto terzi</t>
  </si>
  <si>
    <t>Ripiano disavanzo</t>
  </si>
  <si>
    <t>Totale generale delle spese</t>
  </si>
  <si>
    <t>Spese</t>
  </si>
  <si>
    <t>(*) Indicare gli accertamenti e le riscossioni, salvo che per le prime quattro righe che indicano previsioni definitive.</t>
  </si>
  <si>
    <t>(**) Voce da riportare solo se si registra un disavanzo, nel caso in cui il totale generale delle spese di competenza (impegni + FPV) è superiore al totale generale delle entrate.</t>
  </si>
  <si>
    <t>(**) Voce da riportare solo in presenza di un avanzo o di un fondo di cassa , nel caso in cui il totale generale delle entrate è superiore al totale generale delle spese, distintamente per la competenza (compreso il FPV) e per la cassa.</t>
  </si>
  <si>
    <t>(*) Indicare gli impegni, le previsioni definitive relative al fondo pluriennale vincolato e i pagamenti, salvo che per la prima voce che riporta la previsione definitiva.</t>
  </si>
  <si>
    <t>TITOLI E MACROAGGREGATI DI SPESA / MISSIONI</t>
  </si>
  <si>
    <t xml:space="preserve"> Rimborso di titoli obbligazionari</t>
  </si>
  <si>
    <t>TITOLO 5 - Chiusura Anticipazioni ricevute da istituto tesoriere/cassiere</t>
  </si>
  <si>
    <t>Impegni</t>
  </si>
  <si>
    <t>fondo pluriennale vincolato</t>
  </si>
  <si>
    <t>Dati di rendiconto anno ..................…</t>
  </si>
  <si>
    <t>(**)</t>
  </si>
  <si>
    <t>(*)</t>
  </si>
  <si>
    <t>DISAVANZO FORMATOSI NELL'ESERCIZIO 
(Totale generale delle spese di competenza -Totale generale delle entrate di competenza)</t>
  </si>
  <si>
    <t>Dati di rendiconto anno ................…</t>
  </si>
  <si>
    <t>AVANZO FORMATOSI NELL'ESERCIZIO/FONDO DI CASSA 
(Totale generale delle entrate - Totale generale delle spese)</t>
  </si>
  <si>
    <t>Dati previsionali anno 2017</t>
  </si>
  <si>
    <t>Dati previsionali anno 2018</t>
  </si>
  <si>
    <t>Dati previsionali anno 2019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</si>
</sst>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i/>
      <sz val="9"/>
      <color indexed="8"/>
      <name val="Calibri"/>
      <family val="2"/>
    </font>
    <font>
      <b/>
      <sz val="16"/>
      <color indexed="8"/>
      <name val="Calibri"/>
      <family val="2"/>
    </font>
    <font>
      <b/>
      <i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i/>
      <sz val="9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b/>
      <sz val="12"/>
      <color theme="1"/>
      <name val="Calibri"/>
      <family val="2"/>
    </font>
    <font>
      <i/>
      <sz val="9"/>
      <color theme="1"/>
      <name val="Calibri"/>
      <family val="2"/>
    </font>
    <font>
      <b/>
      <sz val="16"/>
      <color theme="1"/>
      <name val="Calibri"/>
      <family val="2"/>
    </font>
    <font>
      <b/>
      <i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/>
      <right/>
      <top/>
      <bottom style="thin"/>
    </border>
    <border>
      <left style="double"/>
      <right style="thin"/>
      <top/>
      <bottom style="thin"/>
    </border>
    <border>
      <left style="thin"/>
      <right/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double"/>
      <bottom/>
    </border>
    <border>
      <left style="thin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/>
      <bottom style="thin"/>
    </border>
    <border>
      <left style="double"/>
      <right style="double"/>
      <top/>
      <bottom style="thin"/>
    </border>
    <border>
      <left style="thin"/>
      <right style="thin"/>
      <top style="double"/>
      <bottom style="thin">
        <color theme="0" tint="-0.1499900072813034"/>
      </bottom>
    </border>
    <border>
      <left style="thin"/>
      <right style="double"/>
      <top style="double"/>
      <bottom style="thin">
        <color theme="0" tint="-0.1499900072813034"/>
      </bottom>
    </border>
    <border>
      <left style="thin"/>
      <right style="thin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/>
      <bottom style="double"/>
    </border>
    <border>
      <left style="thin"/>
      <right style="double"/>
      <top/>
      <bottom style="thin">
        <color theme="0" tint="-0.1499900072813034"/>
      </bottom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double"/>
      <top/>
      <bottom/>
    </border>
    <border>
      <left style="thin"/>
      <right style="double"/>
      <top style="thin"/>
      <bottom style="double"/>
    </border>
    <border>
      <left style="thin"/>
      <right style="double"/>
      <top style="double"/>
      <bottom/>
    </border>
    <border>
      <left style="thin"/>
      <right style="double"/>
      <top style="thin">
        <color theme="0" tint="-0.1499900072813034"/>
      </top>
      <bottom/>
    </border>
    <border>
      <left style="thin"/>
      <right style="thin"/>
      <top style="thin">
        <color theme="0" tint="-0.1499900072813034"/>
      </top>
      <bottom style="thin"/>
    </border>
    <border>
      <left style="thin"/>
      <right style="thin"/>
      <top style="thin">
        <color theme="0" tint="-0.1499900072813034"/>
      </top>
      <bottom/>
    </border>
    <border>
      <left style="thin"/>
      <right style="double"/>
      <top style="thin">
        <color theme="0" tint="-0.1499900072813034"/>
      </top>
      <bottom style="thin"/>
    </border>
    <border>
      <left style="thin"/>
      <right>
        <color indexed="63"/>
      </right>
      <top style="double"/>
      <bottom style="double"/>
    </border>
    <border>
      <left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>
        <color indexed="63"/>
      </left>
      <right style="thin"/>
      <top style="thin"/>
      <bottom/>
    </border>
    <border>
      <left style="double"/>
      <right style="double"/>
      <top style="thin"/>
      <bottom style="double"/>
    </border>
    <border>
      <left/>
      <right style="double"/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/>
      <right/>
      <top style="thin"/>
      <bottom style="thin"/>
    </border>
    <border>
      <left style="double"/>
      <right/>
      <top style="thin"/>
      <bottom style="thin"/>
    </border>
    <border>
      <left>
        <color indexed="63"/>
      </left>
      <right style="double"/>
      <top style="thin"/>
      <bottom/>
    </border>
    <border>
      <left style="double"/>
      <right/>
      <top style="thin"/>
      <bottom style="double"/>
    </border>
    <border>
      <left style="double"/>
      <right/>
      <top style="double"/>
      <bottom style="double"/>
    </border>
    <border>
      <left/>
      <right style="thin"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/>
      <bottom/>
    </border>
    <border>
      <left style="double"/>
      <right/>
      <top/>
      <bottom style="double"/>
    </border>
    <border>
      <left/>
      <right>
        <color indexed="63"/>
      </right>
      <top/>
      <bottom style="double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/>
      <right>
        <color indexed="63"/>
      </right>
      <top style="thin"/>
      <bottom style="double"/>
    </border>
    <border>
      <left style="double"/>
      <right style="double"/>
      <top style="double"/>
      <bottom/>
    </border>
    <border>
      <left/>
      <right style="double"/>
      <top style="double"/>
      <bottom/>
    </border>
    <border>
      <left style="double"/>
      <right/>
      <top/>
      <bottom style="thin"/>
    </border>
    <border>
      <left/>
      <right style="double"/>
      <top/>
      <bottom style="thin"/>
    </border>
    <border>
      <left/>
      <right style="double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1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 vertical="center"/>
    </xf>
    <xf numFmtId="0" fontId="45" fillId="0" borderId="10" xfId="0" applyFont="1" applyBorder="1" applyAlignment="1">
      <alignment/>
    </xf>
    <xf numFmtId="0" fontId="45" fillId="0" borderId="11" xfId="0" applyFont="1" applyBorder="1" applyAlignment="1">
      <alignment/>
    </xf>
    <xf numFmtId="0" fontId="45" fillId="0" borderId="12" xfId="0" applyFont="1" applyBorder="1" applyAlignment="1">
      <alignment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44" fillId="33" borderId="0" xfId="0" applyFont="1" applyFill="1" applyAlignment="1">
      <alignment/>
    </xf>
    <xf numFmtId="0" fontId="44" fillId="33" borderId="16" xfId="0" applyFont="1" applyFill="1" applyBorder="1" applyAlignment="1">
      <alignment/>
    </xf>
    <xf numFmtId="0" fontId="46" fillId="33" borderId="13" xfId="0" applyFont="1" applyFill="1" applyBorder="1" applyAlignment="1">
      <alignment horizontal="center"/>
    </xf>
    <xf numFmtId="0" fontId="44" fillId="33" borderId="14" xfId="0" applyFont="1" applyFill="1" applyBorder="1" applyAlignment="1">
      <alignment horizontal="center"/>
    </xf>
    <xf numFmtId="0" fontId="44" fillId="33" borderId="17" xfId="0" applyFont="1" applyFill="1" applyBorder="1" applyAlignment="1">
      <alignment horizontal="center"/>
    </xf>
    <xf numFmtId="0" fontId="46" fillId="33" borderId="18" xfId="0" applyFont="1" applyFill="1" applyBorder="1" applyAlignment="1">
      <alignment/>
    </xf>
    <xf numFmtId="0" fontId="45" fillId="33" borderId="19" xfId="0" applyFont="1" applyFill="1" applyBorder="1" applyAlignment="1">
      <alignment horizontal="center"/>
    </xf>
    <xf numFmtId="0" fontId="45" fillId="33" borderId="15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44" fillId="0" borderId="0" xfId="0" applyFont="1" applyAlignment="1">
      <alignment horizontal="left"/>
    </xf>
    <xf numFmtId="0" fontId="47" fillId="33" borderId="0" xfId="0" applyFont="1" applyFill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5" fillId="4" borderId="20" xfId="0" applyFont="1" applyFill="1" applyBorder="1" applyAlignment="1">
      <alignment horizontal="center" vertical="center" wrapText="1"/>
    </xf>
    <xf numFmtId="0" fontId="45" fillId="4" borderId="21" xfId="0" applyFont="1" applyFill="1" applyBorder="1" applyAlignment="1">
      <alignment horizontal="center" vertical="center"/>
    </xf>
    <xf numFmtId="0" fontId="45" fillId="4" borderId="22" xfId="0" applyFont="1" applyFill="1" applyBorder="1" applyAlignment="1">
      <alignment horizontal="center" vertical="center"/>
    </xf>
    <xf numFmtId="0" fontId="44" fillId="33" borderId="23" xfId="0" applyFont="1" applyFill="1" applyBorder="1" applyAlignment="1">
      <alignment/>
    </xf>
    <xf numFmtId="0" fontId="45" fillId="33" borderId="23" xfId="0" applyFont="1" applyFill="1" applyBorder="1" applyAlignment="1">
      <alignment/>
    </xf>
    <xf numFmtId="0" fontId="44" fillId="33" borderId="24" xfId="0" applyFont="1" applyFill="1" applyBorder="1" applyAlignment="1">
      <alignment/>
    </xf>
    <xf numFmtId="0" fontId="45" fillId="33" borderId="25" xfId="0" applyFont="1" applyFill="1" applyBorder="1" applyAlignment="1">
      <alignment/>
    </xf>
    <xf numFmtId="0" fontId="48" fillId="4" borderId="26" xfId="0" applyFont="1" applyFill="1" applyBorder="1" applyAlignment="1">
      <alignment horizontal="center" vertical="center"/>
    </xf>
    <xf numFmtId="0" fontId="48" fillId="4" borderId="27" xfId="0" applyFont="1" applyFill="1" applyBorder="1" applyAlignment="1">
      <alignment horizontal="center" vertical="center"/>
    </xf>
    <xf numFmtId="0" fontId="0" fillId="4" borderId="28" xfId="0" applyFill="1" applyBorder="1" applyAlignment="1">
      <alignment vertical="center"/>
    </xf>
    <xf numFmtId="0" fontId="49" fillId="4" borderId="29" xfId="0" applyFont="1" applyFill="1" applyBorder="1" applyAlignment="1">
      <alignment horizontal="center" vertical="center" wrapText="1"/>
    </xf>
    <xf numFmtId="0" fontId="0" fillId="4" borderId="30" xfId="0" applyFill="1" applyBorder="1" applyAlignment="1">
      <alignment vertical="center"/>
    </xf>
    <xf numFmtId="0" fontId="0" fillId="4" borderId="31" xfId="0" applyFill="1" applyBorder="1" applyAlignment="1">
      <alignment vertical="center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4" fontId="44" fillId="33" borderId="32" xfId="0" applyNumberFormat="1" applyFont="1" applyFill="1" applyBorder="1" applyAlignment="1" applyProtection="1">
      <alignment/>
      <protection locked="0"/>
    </xf>
    <xf numFmtId="4" fontId="44" fillId="33" borderId="33" xfId="0" applyNumberFormat="1" applyFont="1" applyFill="1" applyBorder="1" applyAlignment="1">
      <alignment/>
    </xf>
    <xf numFmtId="4" fontId="44" fillId="33" borderId="34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>
      <alignment/>
    </xf>
    <xf numFmtId="4" fontId="44" fillId="33" borderId="12" xfId="0" applyNumberFormat="1" applyFont="1" applyFill="1" applyBorder="1" applyAlignment="1">
      <alignment/>
    </xf>
    <xf numFmtId="4" fontId="44" fillId="33" borderId="36" xfId="0" applyNumberFormat="1" applyFont="1" applyFill="1" applyBorder="1" applyAlignment="1" applyProtection="1">
      <alignment/>
      <protection locked="0"/>
    </xf>
    <xf numFmtId="4" fontId="44" fillId="33" borderId="32" xfId="0" applyNumberFormat="1" applyFont="1" applyFill="1" applyBorder="1" applyAlignment="1">
      <alignment/>
    </xf>
    <xf numFmtId="4" fontId="44" fillId="33" borderId="37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 applyProtection="1">
      <alignment/>
      <protection locked="0"/>
    </xf>
    <xf numFmtId="4" fontId="44" fillId="33" borderId="38" xfId="0" applyNumberFormat="1" applyFont="1" applyFill="1" applyBorder="1" applyAlignment="1" applyProtection="1">
      <alignment/>
      <protection locked="0"/>
    </xf>
    <xf numFmtId="4" fontId="44" fillId="33" borderId="30" xfId="0" applyNumberFormat="1" applyFont="1" applyFill="1" applyBorder="1" applyAlignment="1" applyProtection="1">
      <alignment/>
      <protection locked="0"/>
    </xf>
    <xf numFmtId="4" fontId="44" fillId="33" borderId="39" xfId="0" applyNumberFormat="1" applyFont="1" applyFill="1" applyBorder="1" applyAlignment="1">
      <alignment/>
    </xf>
    <xf numFmtId="4" fontId="44" fillId="33" borderId="11" xfId="0" applyNumberFormat="1" applyFont="1" applyFill="1" applyBorder="1" applyAlignment="1" applyProtection="1">
      <alignment/>
      <protection locked="0"/>
    </xf>
    <xf numFmtId="4" fontId="44" fillId="33" borderId="40" xfId="0" applyNumberFormat="1" applyFont="1" applyFill="1" applyBorder="1" applyAlignment="1" applyProtection="1">
      <alignment/>
      <protection locked="0"/>
    </xf>
    <xf numFmtId="4" fontId="44" fillId="33" borderId="41" xfId="0" applyNumberFormat="1" applyFont="1" applyFill="1" applyBorder="1" applyAlignment="1">
      <alignment/>
    </xf>
    <xf numFmtId="4" fontId="44" fillId="0" borderId="21" xfId="0" applyNumberFormat="1" applyFont="1" applyBorder="1" applyAlignment="1">
      <alignment/>
    </xf>
    <xf numFmtId="0" fontId="46" fillId="33" borderId="0" xfId="0" applyFont="1" applyFill="1" applyBorder="1" applyAlignment="1">
      <alignment/>
    </xf>
    <xf numFmtId="0" fontId="44" fillId="33" borderId="0" xfId="0" applyFont="1" applyFill="1" applyBorder="1" applyAlignment="1">
      <alignment/>
    </xf>
    <xf numFmtId="4" fontId="44" fillId="0" borderId="22" xfId="0" applyNumberFormat="1" applyFont="1" applyBorder="1" applyAlignment="1">
      <alignment/>
    </xf>
    <xf numFmtId="4" fontId="44" fillId="33" borderId="10" xfId="0" applyNumberFormat="1" applyFont="1" applyFill="1" applyBorder="1" applyAlignment="1">
      <alignment/>
    </xf>
    <xf numFmtId="4" fontId="44" fillId="33" borderId="42" xfId="0" applyNumberFormat="1" applyFont="1" applyFill="1" applyBorder="1" applyAlignment="1">
      <alignment/>
    </xf>
    <xf numFmtId="0" fontId="50" fillId="33" borderId="0" xfId="0" applyFont="1" applyFill="1" applyAlignment="1">
      <alignment horizontal="left" vertical="center"/>
    </xf>
    <xf numFmtId="4" fontId="44" fillId="33" borderId="43" xfId="0" applyNumberFormat="1" applyFont="1" applyFill="1" applyBorder="1" applyAlignment="1" applyProtection="1">
      <alignment/>
      <protection locked="0"/>
    </xf>
    <xf numFmtId="4" fontId="44" fillId="33" borderId="44" xfId="0" applyNumberFormat="1" applyFont="1" applyFill="1" applyBorder="1" applyAlignment="1" applyProtection="1">
      <alignment/>
      <protection locked="0"/>
    </xf>
    <xf numFmtId="4" fontId="44" fillId="33" borderId="45" xfId="0" applyNumberFormat="1" applyFont="1" applyFill="1" applyBorder="1" applyAlignment="1" applyProtection="1">
      <alignment/>
      <protection locked="0"/>
    </xf>
    <xf numFmtId="4" fontId="44" fillId="33" borderId="46" xfId="0" applyNumberFormat="1" applyFont="1" applyFill="1" applyBorder="1" applyAlignment="1" applyProtection="1">
      <alignment/>
      <protection locked="0"/>
    </xf>
    <xf numFmtId="4" fontId="44" fillId="0" borderId="21" xfId="0" applyNumberFormat="1" applyFont="1" applyBorder="1" applyAlignment="1" applyProtection="1">
      <alignment/>
      <protection locked="0"/>
    </xf>
    <xf numFmtId="4" fontId="44" fillId="0" borderId="22" xfId="0" applyNumberFormat="1" applyFont="1" applyBorder="1" applyAlignment="1" applyProtection="1">
      <alignment/>
      <protection locked="0"/>
    </xf>
    <xf numFmtId="0" fontId="46" fillId="0" borderId="0" xfId="0" applyFont="1" applyAlignment="1">
      <alignment horizontal="left" vertical="center"/>
    </xf>
    <xf numFmtId="0" fontId="46" fillId="33" borderId="0" xfId="0" applyFont="1" applyFill="1" applyAlignment="1">
      <alignment/>
    </xf>
    <xf numFmtId="0" fontId="51" fillId="0" borderId="0" xfId="0" applyFont="1" applyAlignment="1">
      <alignment horizontal="left"/>
    </xf>
    <xf numFmtId="0" fontId="44" fillId="33" borderId="13" xfId="0" applyFont="1" applyFill="1" applyBorder="1" applyAlignment="1">
      <alignment horizontal="center"/>
    </xf>
    <xf numFmtId="0" fontId="45" fillId="33" borderId="14" xfId="0" applyFont="1" applyFill="1" applyBorder="1" applyAlignment="1">
      <alignment horizontal="center"/>
    </xf>
    <xf numFmtId="0" fontId="45" fillId="0" borderId="47" xfId="0" applyFont="1" applyBorder="1" applyAlignment="1">
      <alignment horizontal="center" vertical="center"/>
    </xf>
    <xf numFmtId="0" fontId="0" fillId="4" borderId="48" xfId="0" applyFill="1" applyBorder="1" applyAlignment="1">
      <alignment vertical="center"/>
    </xf>
    <xf numFmtId="4" fontId="44" fillId="34" borderId="28" xfId="0" applyNumberFormat="1" applyFont="1" applyFill="1" applyBorder="1" applyAlignment="1">
      <alignment/>
    </xf>
    <xf numFmtId="4" fontId="44" fillId="34" borderId="29" xfId="0" applyNumberFormat="1" applyFont="1" applyFill="1" applyBorder="1" applyAlignment="1">
      <alignment/>
    </xf>
    <xf numFmtId="4" fontId="44" fillId="34" borderId="49" xfId="0" applyNumberFormat="1" applyFont="1" applyFill="1" applyBorder="1" applyAlignment="1">
      <alignment/>
    </xf>
    <xf numFmtId="4" fontId="44" fillId="34" borderId="48" xfId="0" applyNumberFormat="1" applyFont="1" applyFill="1" applyBorder="1" applyAlignment="1">
      <alignment/>
    </xf>
    <xf numFmtId="4" fontId="44" fillId="33" borderId="50" xfId="0" applyNumberFormat="1" applyFont="1" applyFill="1" applyBorder="1" applyAlignment="1">
      <alignment/>
    </xf>
    <xf numFmtId="4" fontId="44" fillId="33" borderId="48" xfId="0" applyNumberFormat="1" applyFont="1" applyFill="1" applyBorder="1" applyAlignment="1">
      <alignment/>
    </xf>
    <xf numFmtId="4" fontId="44" fillId="33" borderId="29" xfId="0" applyNumberFormat="1" applyFont="1" applyFill="1" applyBorder="1" applyAlignment="1">
      <alignment/>
    </xf>
    <xf numFmtId="4" fontId="44" fillId="33" borderId="49" xfId="0" applyNumberFormat="1" applyFont="1" applyFill="1" applyBorder="1" applyAlignment="1">
      <alignment/>
    </xf>
    <xf numFmtId="4" fontId="44" fillId="33" borderId="51" xfId="0" applyNumberFormat="1" applyFont="1" applyFill="1" applyBorder="1" applyAlignment="1">
      <alignment/>
    </xf>
    <xf numFmtId="4" fontId="44" fillId="33" borderId="52" xfId="0" applyNumberFormat="1" applyFont="1" applyFill="1" applyBorder="1" applyAlignment="1">
      <alignment/>
    </xf>
    <xf numFmtId="4" fontId="44" fillId="33" borderId="26" xfId="0" applyNumberFormat="1" applyFont="1" applyFill="1" applyBorder="1" applyAlignment="1">
      <alignment/>
    </xf>
    <xf numFmtId="4" fontId="44" fillId="33" borderId="53" xfId="0" applyNumberFormat="1" applyFont="1" applyFill="1" applyBorder="1" applyAlignment="1">
      <alignment/>
    </xf>
    <xf numFmtId="4" fontId="44" fillId="33" borderId="27" xfId="0" applyNumberFormat="1" applyFont="1" applyFill="1" applyBorder="1" applyAlignment="1">
      <alignment/>
    </xf>
    <xf numFmtId="4" fontId="44" fillId="33" borderId="28" xfId="0" applyNumberFormat="1" applyFont="1" applyFill="1" applyBorder="1" applyAlignment="1">
      <alignment/>
    </xf>
    <xf numFmtId="4" fontId="44" fillId="0" borderId="19" xfId="0" applyNumberFormat="1" applyFont="1" applyBorder="1" applyAlignment="1">
      <alignment/>
    </xf>
    <xf numFmtId="4" fontId="44" fillId="0" borderId="54" xfId="0" applyNumberFormat="1" applyFont="1" applyBorder="1" applyAlignment="1">
      <alignment/>
    </xf>
    <xf numFmtId="4" fontId="44" fillId="33" borderId="28" xfId="0" applyNumberFormat="1" applyFont="1" applyFill="1" applyBorder="1" applyAlignment="1" applyProtection="1">
      <alignment/>
      <protection locked="0"/>
    </xf>
    <xf numFmtId="4" fontId="44" fillId="33" borderId="29" xfId="0" applyNumberFormat="1" applyFont="1" applyFill="1" applyBorder="1" applyAlignment="1" applyProtection="1">
      <alignment/>
      <protection locked="0"/>
    </xf>
    <xf numFmtId="4" fontId="44" fillId="33" borderId="49" xfId="0" applyNumberFormat="1" applyFont="1" applyFill="1" applyBorder="1" applyAlignment="1" applyProtection="1">
      <alignment/>
      <protection locked="0"/>
    </xf>
    <xf numFmtId="4" fontId="44" fillId="33" borderId="48" xfId="0" applyNumberFormat="1" applyFont="1" applyFill="1" applyBorder="1" applyAlignment="1" applyProtection="1">
      <alignment/>
      <protection locked="0"/>
    </xf>
    <xf numFmtId="4" fontId="44" fillId="33" borderId="50" xfId="0" applyNumberFormat="1" applyFont="1" applyFill="1" applyBorder="1" applyAlignment="1" applyProtection="1">
      <alignment/>
      <protection locked="0"/>
    </xf>
    <xf numFmtId="4" fontId="44" fillId="0" borderId="39" xfId="0" applyNumberFormat="1" applyFont="1" applyBorder="1" applyAlignment="1">
      <alignment/>
    </xf>
    <xf numFmtId="4" fontId="44" fillId="0" borderId="41" xfId="0" applyNumberFormat="1" applyFont="1" applyBorder="1" applyAlignment="1">
      <alignment/>
    </xf>
    <xf numFmtId="4" fontId="44" fillId="33" borderId="55" xfId="0" applyNumberFormat="1" applyFont="1" applyFill="1" applyBorder="1" applyAlignment="1">
      <alignment/>
    </xf>
    <xf numFmtId="4" fontId="44" fillId="33" borderId="56" xfId="0" applyNumberFormat="1" applyFont="1" applyFill="1" applyBorder="1" applyAlignment="1">
      <alignment/>
    </xf>
    <xf numFmtId="4" fontId="44" fillId="33" borderId="57" xfId="0" applyNumberFormat="1" applyFont="1" applyFill="1" applyBorder="1" applyAlignment="1" applyProtection="1">
      <alignment/>
      <protection locked="0"/>
    </xf>
    <xf numFmtId="4" fontId="44" fillId="33" borderId="58" xfId="0" applyNumberFormat="1" applyFont="1" applyFill="1" applyBorder="1" applyAlignment="1">
      <alignment/>
    </xf>
    <xf numFmtId="4" fontId="44" fillId="33" borderId="57" xfId="0" applyNumberFormat="1" applyFont="1" applyFill="1" applyBorder="1" applyAlignment="1">
      <alignment/>
    </xf>
    <xf numFmtId="4" fontId="44" fillId="33" borderId="59" xfId="0" applyNumberFormat="1" applyFont="1" applyFill="1" applyBorder="1" applyAlignment="1">
      <alignment/>
    </xf>
    <xf numFmtId="4" fontId="44" fillId="33" borderId="55" xfId="0" applyNumberFormat="1" applyFont="1" applyFill="1" applyBorder="1" applyAlignment="1" applyProtection="1">
      <alignment/>
      <protection locked="0"/>
    </xf>
    <xf numFmtId="4" fontId="44" fillId="0" borderId="60" xfId="0" applyNumberFormat="1" applyFont="1" applyBorder="1" applyAlignment="1">
      <alignment/>
    </xf>
    <xf numFmtId="0" fontId="49" fillId="4" borderId="28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0" fontId="0" fillId="0" borderId="0" xfId="0" applyAlignment="1">
      <alignment horizontal="center"/>
    </xf>
    <xf numFmtId="0" fontId="52" fillId="33" borderId="0" xfId="0" applyFont="1" applyFill="1" applyAlignment="1">
      <alignment horizontal="left" vertical="center"/>
    </xf>
    <xf numFmtId="0" fontId="0" fillId="0" borderId="0" xfId="0" applyAlignment="1">
      <alignment/>
    </xf>
    <xf numFmtId="0" fontId="53" fillId="0" borderId="61" xfId="0" applyFont="1" applyBorder="1" applyAlignment="1">
      <alignment horizontal="center"/>
    </xf>
    <xf numFmtId="0" fontId="53" fillId="0" borderId="62" xfId="0" applyFont="1" applyBorder="1" applyAlignment="1">
      <alignment horizontal="center"/>
    </xf>
    <xf numFmtId="0" fontId="53" fillId="0" borderId="61" xfId="0" applyFont="1" applyBorder="1" applyAlignment="1">
      <alignment horizontal="center" vertical="center" wrapText="1"/>
    </xf>
    <xf numFmtId="0" fontId="53" fillId="0" borderId="62" xfId="0" applyFont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 wrapText="1"/>
    </xf>
    <xf numFmtId="0" fontId="45" fillId="4" borderId="64" xfId="0" applyFont="1" applyFill="1" applyBorder="1" applyAlignment="1">
      <alignment horizontal="center" vertical="center" wrapText="1"/>
    </xf>
    <xf numFmtId="0" fontId="45" fillId="4" borderId="65" xfId="0" applyFont="1" applyFill="1" applyBorder="1" applyAlignment="1">
      <alignment horizontal="center" vertical="center" wrapText="1"/>
    </xf>
    <xf numFmtId="0" fontId="45" fillId="4" borderId="0" xfId="0" applyFont="1" applyFill="1" applyBorder="1" applyAlignment="1">
      <alignment horizontal="center" vertical="center" wrapText="1"/>
    </xf>
    <xf numFmtId="0" fontId="45" fillId="4" borderId="66" xfId="0" applyFont="1" applyFill="1" applyBorder="1" applyAlignment="1">
      <alignment horizontal="center" vertical="center" wrapText="1"/>
    </xf>
    <xf numFmtId="0" fontId="45" fillId="4" borderId="67" xfId="0" applyFont="1" applyFill="1" applyBorder="1" applyAlignment="1">
      <alignment horizontal="center" vertical="center" wrapText="1"/>
    </xf>
    <xf numFmtId="0" fontId="46" fillId="4" borderId="68" xfId="0" applyFont="1" applyFill="1" applyBorder="1" applyAlignment="1">
      <alignment horizontal="center" vertical="center"/>
    </xf>
    <xf numFmtId="0" fontId="46" fillId="4" borderId="69" xfId="0" applyFont="1" applyFill="1" applyBorder="1" applyAlignment="1">
      <alignment horizontal="center" vertical="center"/>
    </xf>
    <xf numFmtId="0" fontId="46" fillId="4" borderId="70" xfId="0" applyFont="1" applyFill="1" applyBorder="1" applyAlignment="1">
      <alignment horizontal="center" vertical="center"/>
    </xf>
    <xf numFmtId="0" fontId="45" fillId="4" borderId="58" xfId="0" applyFont="1" applyFill="1" applyBorder="1" applyAlignment="1">
      <alignment horizontal="center" vertical="center" wrapText="1"/>
    </xf>
    <xf numFmtId="0" fontId="45" fillId="4" borderId="57" xfId="0" applyFont="1" applyFill="1" applyBorder="1" applyAlignment="1">
      <alignment horizontal="center" vertical="center" wrapText="1"/>
    </xf>
    <xf numFmtId="0" fontId="45" fillId="4" borderId="55" xfId="0" applyFont="1" applyFill="1" applyBorder="1" applyAlignment="1">
      <alignment horizontal="center" vertical="center" wrapText="1"/>
    </xf>
    <xf numFmtId="0" fontId="48" fillId="4" borderId="58" xfId="0" applyFont="1" applyFill="1" applyBorder="1" applyAlignment="1">
      <alignment horizontal="center" vertical="center"/>
    </xf>
    <xf numFmtId="0" fontId="48" fillId="4" borderId="48" xfId="0" applyFont="1" applyFill="1" applyBorder="1" applyAlignment="1">
      <alignment horizontal="center" vertical="center"/>
    </xf>
    <xf numFmtId="0" fontId="48" fillId="4" borderId="57" xfId="0" applyFont="1" applyFill="1" applyBorder="1" applyAlignment="1">
      <alignment horizontal="center" vertical="center"/>
    </xf>
    <xf numFmtId="0" fontId="50" fillId="33" borderId="0" xfId="0" applyFont="1" applyFill="1" applyAlignment="1">
      <alignment horizontal="left" vertical="center"/>
    </xf>
    <xf numFmtId="0" fontId="46" fillId="0" borderId="60" xfId="0" applyFont="1" applyBorder="1" applyAlignment="1">
      <alignment horizontal="center" vertical="center"/>
    </xf>
    <xf numFmtId="0" fontId="46" fillId="0" borderId="71" xfId="0" applyFont="1" applyBorder="1" applyAlignment="1">
      <alignment horizontal="center" vertical="center"/>
    </xf>
    <xf numFmtId="0" fontId="45" fillId="4" borderId="72" xfId="0" applyFont="1" applyFill="1" applyBorder="1" applyAlignment="1">
      <alignment horizontal="center" vertical="center" wrapText="1"/>
    </xf>
    <xf numFmtId="0" fontId="45" fillId="4" borderId="31" xfId="0" applyFont="1" applyFill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/>
    </xf>
    <xf numFmtId="0" fontId="45" fillId="4" borderId="64" xfId="0" applyFont="1" applyFill="1" applyBorder="1" applyAlignment="1">
      <alignment horizontal="center" vertical="center"/>
    </xf>
    <xf numFmtId="0" fontId="45" fillId="4" borderId="73" xfId="0" applyFont="1" applyFill="1" applyBorder="1" applyAlignment="1">
      <alignment horizontal="center" vertical="center"/>
    </xf>
    <xf numFmtId="0" fontId="45" fillId="4" borderId="74" xfId="0" applyFont="1" applyFill="1" applyBorder="1" applyAlignment="1">
      <alignment horizontal="center" vertical="center"/>
    </xf>
    <xf numFmtId="0" fontId="45" fillId="4" borderId="16" xfId="0" applyFont="1" applyFill="1" applyBorder="1" applyAlignment="1">
      <alignment horizontal="center" vertical="center"/>
    </xf>
    <xf numFmtId="0" fontId="45" fillId="4" borderId="75" xfId="0" applyFont="1" applyFill="1" applyBorder="1" applyAlignment="1">
      <alignment horizontal="center" vertical="center"/>
    </xf>
    <xf numFmtId="0" fontId="46" fillId="0" borderId="60" xfId="0" applyFont="1" applyBorder="1" applyAlignment="1">
      <alignment horizontal="center" vertical="center" wrapText="1"/>
    </xf>
    <xf numFmtId="0" fontId="46" fillId="0" borderId="76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tabSelected="1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148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111510.76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0</v>
      </c>
      <c r="E7" s="40"/>
    </row>
    <row r="8" spans="2:5" ht="15.75" thickBot="1">
      <c r="B8" s="9"/>
      <c r="C8" s="6" t="s">
        <v>7</v>
      </c>
      <c r="D8" s="41"/>
      <c r="E8" s="42">
        <v>755358</v>
      </c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3500000</v>
      </c>
      <c r="E10" s="45">
        <v>5296386.9</v>
      </c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>
        <v>200000</v>
      </c>
      <c r="E14" s="45">
        <v>322216.81</v>
      </c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3700000</v>
      </c>
      <c r="E16" s="51">
        <f>E10+E11+E12+E13+E14+E15</f>
        <v>5618603.71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80000</v>
      </c>
      <c r="E18" s="45">
        <v>101184.2</v>
      </c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>
        <v>0</v>
      </c>
      <c r="E20" s="59">
        <v>0</v>
      </c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>
        <v>0</v>
      </c>
      <c r="E22" s="50">
        <v>0</v>
      </c>
    </row>
    <row r="23" spans="2:5" ht="15.75" thickBot="1">
      <c r="B23" s="16">
        <v>20000</v>
      </c>
      <c r="C23" s="15" t="s">
        <v>24</v>
      </c>
      <c r="D23" s="48">
        <f>D18+D19+D20+D21+D22</f>
        <v>80000</v>
      </c>
      <c r="E23" s="51">
        <f>E18+E19+E20+E21+E22</f>
        <v>101184.2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760000</v>
      </c>
      <c r="E25" s="45">
        <v>842058.73</v>
      </c>
    </row>
    <row r="26" spans="2:5" ht="15">
      <c r="B26" s="13">
        <v>30200</v>
      </c>
      <c r="C26" s="54" t="s">
        <v>28</v>
      </c>
      <c r="D26" s="39">
        <v>20000</v>
      </c>
      <c r="E26" s="45">
        <v>20000</v>
      </c>
    </row>
    <row r="27" spans="2:5" ht="15">
      <c r="B27" s="13">
        <v>30300</v>
      </c>
      <c r="C27" s="54" t="s">
        <v>29</v>
      </c>
      <c r="D27" s="39">
        <v>30000</v>
      </c>
      <c r="E27" s="45">
        <v>30000</v>
      </c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>
        <v>145050</v>
      </c>
      <c r="E29" s="50">
        <v>154121.39</v>
      </c>
    </row>
    <row r="30" spans="2:5" ht="15.75" thickBot="1">
      <c r="B30" s="16">
        <v>30000</v>
      </c>
      <c r="C30" s="15" t="s">
        <v>32</v>
      </c>
      <c r="D30" s="48">
        <f>D25+D26+D27+D28+D29</f>
        <v>955050</v>
      </c>
      <c r="E30" s="51">
        <f>E25+E26+E27+E28+E29</f>
        <v>1046180.12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0</v>
      </c>
      <c r="E33" s="59">
        <v>45000</v>
      </c>
    </row>
    <row r="34" spans="2:5" ht="15">
      <c r="B34" s="13">
        <v>40300</v>
      </c>
      <c r="C34" s="54" t="s">
        <v>37</v>
      </c>
      <c r="D34" s="61">
        <v>679231.81</v>
      </c>
      <c r="E34" s="45">
        <v>1050841.46</v>
      </c>
    </row>
    <row r="35" spans="2:5" ht="15">
      <c r="B35" s="13">
        <v>40400</v>
      </c>
      <c r="C35" s="54" t="s">
        <v>38</v>
      </c>
      <c r="D35" s="39">
        <v>0</v>
      </c>
      <c r="E35" s="45">
        <v>0</v>
      </c>
    </row>
    <row r="36" spans="2:5" ht="15">
      <c r="B36" s="13">
        <v>40500</v>
      </c>
      <c r="C36" s="54" t="s">
        <v>39</v>
      </c>
      <c r="D36" s="49">
        <v>192000</v>
      </c>
      <c r="E36" s="50">
        <v>192000</v>
      </c>
    </row>
    <row r="37" spans="2:5" ht="15.75" thickBot="1">
      <c r="B37" s="16">
        <v>40000</v>
      </c>
      <c r="C37" s="15" t="s">
        <v>40</v>
      </c>
      <c r="D37" s="48">
        <f>D32+D33+D34+D35+D36</f>
        <v>871231.81</v>
      </c>
      <c r="E37" s="51">
        <f>E32+E33+E34+E35+E36</f>
        <v>1287841.46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>
        <v>0</v>
      </c>
      <c r="E40" s="44">
        <v>0</v>
      </c>
    </row>
    <row r="41" spans="2:5" ht="15">
      <c r="B41" s="13">
        <v>50300</v>
      </c>
      <c r="C41" s="54" t="s">
        <v>44</v>
      </c>
      <c r="D41" s="39">
        <v>0</v>
      </c>
      <c r="E41" s="50">
        <v>0</v>
      </c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>
        <v>0</v>
      </c>
      <c r="E47" s="45">
        <v>0</v>
      </c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>
        <v>800000</v>
      </c>
      <c r="E51" s="62">
        <v>800000</v>
      </c>
    </row>
    <row r="52" spans="2:5" ht="15.75" thickBot="1">
      <c r="B52" s="16">
        <v>70000</v>
      </c>
      <c r="C52" s="15" t="s">
        <v>58</v>
      </c>
      <c r="D52" s="48">
        <f>D51</f>
        <v>800000</v>
      </c>
      <c r="E52" s="51">
        <f>E51</f>
        <v>800000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535200</v>
      </c>
      <c r="E54" s="45">
        <v>540365</v>
      </c>
    </row>
    <row r="55" spans="2:5" ht="15">
      <c r="B55" s="13">
        <v>90200</v>
      </c>
      <c r="C55" s="54" t="s">
        <v>62</v>
      </c>
      <c r="D55" s="61">
        <v>518000</v>
      </c>
      <c r="E55" s="62">
        <v>535403.02</v>
      </c>
    </row>
    <row r="56" spans="2:5" ht="15.75" thickBot="1">
      <c r="B56" s="16">
        <v>90000</v>
      </c>
      <c r="C56" s="15" t="s">
        <v>63</v>
      </c>
      <c r="D56" s="48">
        <f>D54+D55</f>
        <v>1053200</v>
      </c>
      <c r="E56" s="51">
        <f>E54+E55</f>
        <v>1075768.02</v>
      </c>
    </row>
    <row r="57" spans="2:5" ht="16.5" thickBot="1" thickTop="1">
      <c r="B57" s="109" t="s">
        <v>64</v>
      </c>
      <c r="C57" s="110"/>
      <c r="D57" s="52">
        <f>D16+D23+D30+D37+D43+D49+D52+D56</f>
        <v>7459481.8100000005</v>
      </c>
      <c r="E57" s="55">
        <f>E16+E23+E30+E37+E43+E49+E52+E56</f>
        <v>9929577.51</v>
      </c>
    </row>
    <row r="58" spans="2:5" ht="16.5" thickBot="1" thickTop="1">
      <c r="B58" s="109" t="s">
        <v>65</v>
      </c>
      <c r="C58" s="110"/>
      <c r="D58" s="52">
        <f>D57+D5+D6+D7+D8</f>
        <v>7570992.57</v>
      </c>
      <c r="E58" s="55">
        <f>E57+E5+E6+E7+E8</f>
        <v>10684935.51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149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0</v>
      </c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3448000</v>
      </c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>
        <v>180000</v>
      </c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3628000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80000</v>
      </c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>
        <v>0</v>
      </c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>
        <v>0</v>
      </c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80000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763000</v>
      </c>
      <c r="E25" s="45"/>
    </row>
    <row r="26" spans="2:5" ht="15">
      <c r="B26" s="13">
        <v>30200</v>
      </c>
      <c r="C26" s="54" t="s">
        <v>28</v>
      </c>
      <c r="D26" s="39">
        <v>20000</v>
      </c>
      <c r="E26" s="45"/>
    </row>
    <row r="27" spans="2:5" ht="15">
      <c r="B27" s="13">
        <v>30300</v>
      </c>
      <c r="C27" s="54" t="s">
        <v>29</v>
      </c>
      <c r="D27" s="39">
        <v>30000</v>
      </c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>
        <v>145050</v>
      </c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958050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0</v>
      </c>
      <c r="E33" s="59"/>
    </row>
    <row r="34" spans="2:5" ht="15">
      <c r="B34" s="13">
        <v>40300</v>
      </c>
      <c r="C34" s="54" t="s">
        <v>37</v>
      </c>
      <c r="D34" s="61">
        <v>264000</v>
      </c>
      <c r="E34" s="45"/>
    </row>
    <row r="35" spans="2:5" ht="15">
      <c r="B35" s="13">
        <v>40400</v>
      </c>
      <c r="C35" s="54" t="s">
        <v>38</v>
      </c>
      <c r="D35" s="39">
        <v>0</v>
      </c>
      <c r="E35" s="45"/>
    </row>
    <row r="36" spans="2:5" ht="15">
      <c r="B36" s="13">
        <v>40500</v>
      </c>
      <c r="C36" s="54" t="s">
        <v>39</v>
      </c>
      <c r="D36" s="49">
        <v>177000</v>
      </c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441000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>
        <v>0</v>
      </c>
      <c r="E40" s="44"/>
    </row>
    <row r="41" spans="2:5" ht="15">
      <c r="B41" s="13">
        <v>50300</v>
      </c>
      <c r="C41" s="54" t="s">
        <v>44</v>
      </c>
      <c r="D41" s="39">
        <v>0</v>
      </c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>
        <v>0</v>
      </c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>
        <v>800000</v>
      </c>
      <c r="E51" s="62"/>
    </row>
    <row r="52" spans="2:5" ht="15.75" thickBot="1">
      <c r="B52" s="16">
        <v>70000</v>
      </c>
      <c r="C52" s="15" t="s">
        <v>58</v>
      </c>
      <c r="D52" s="48">
        <f>D51</f>
        <v>800000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535200</v>
      </c>
      <c r="E54" s="45"/>
    </row>
    <row r="55" spans="2:5" ht="15">
      <c r="B55" s="13">
        <v>90200</v>
      </c>
      <c r="C55" s="54" t="s">
        <v>62</v>
      </c>
      <c r="D55" s="61">
        <v>518000</v>
      </c>
      <c r="E55" s="62"/>
    </row>
    <row r="56" spans="2:5" ht="15.75" thickBot="1">
      <c r="B56" s="16">
        <v>90000</v>
      </c>
      <c r="C56" s="15" t="s">
        <v>63</v>
      </c>
      <c r="D56" s="48">
        <f>D54+D55</f>
        <v>1053200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6960250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6960250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150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0</v>
      </c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3448000</v>
      </c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>
        <v>180000</v>
      </c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3628000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80000</v>
      </c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>
        <v>0</v>
      </c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>
        <v>0</v>
      </c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80000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763000</v>
      </c>
      <c r="E25" s="45"/>
    </row>
    <row r="26" spans="2:5" ht="15">
      <c r="B26" s="13">
        <v>30200</v>
      </c>
      <c r="C26" s="54" t="s">
        <v>28</v>
      </c>
      <c r="D26" s="39">
        <v>20000</v>
      </c>
      <c r="E26" s="45"/>
    </row>
    <row r="27" spans="2:5" ht="15">
      <c r="B27" s="13">
        <v>30300</v>
      </c>
      <c r="C27" s="54" t="s">
        <v>29</v>
      </c>
      <c r="D27" s="39">
        <v>30000</v>
      </c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>
        <v>145050</v>
      </c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958050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0</v>
      </c>
      <c r="E33" s="59"/>
    </row>
    <row r="34" spans="2:5" ht="15">
      <c r="B34" s="13">
        <v>40300</v>
      </c>
      <c r="C34" s="54" t="s">
        <v>37</v>
      </c>
      <c r="D34" s="61">
        <v>5000</v>
      </c>
      <c r="E34" s="45"/>
    </row>
    <row r="35" spans="2:5" ht="15">
      <c r="B35" s="13">
        <v>40400</v>
      </c>
      <c r="C35" s="54" t="s">
        <v>38</v>
      </c>
      <c r="D35" s="39">
        <v>0</v>
      </c>
      <c r="E35" s="45"/>
    </row>
    <row r="36" spans="2:5" ht="15">
      <c r="B36" s="13">
        <v>40500</v>
      </c>
      <c r="C36" s="54" t="s">
        <v>39</v>
      </c>
      <c r="D36" s="49">
        <v>177000</v>
      </c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182000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>
        <v>0</v>
      </c>
      <c r="E40" s="44"/>
    </row>
    <row r="41" spans="2:5" ht="15">
      <c r="B41" s="13">
        <v>50300</v>
      </c>
      <c r="C41" s="54" t="s">
        <v>44</v>
      </c>
      <c r="D41" s="39">
        <v>0</v>
      </c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>
        <v>0</v>
      </c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>
        <v>800000</v>
      </c>
      <c r="E51" s="62"/>
    </row>
    <row r="52" spans="2:5" ht="15.75" thickBot="1">
      <c r="B52" s="16">
        <v>70000</v>
      </c>
      <c r="C52" s="15" t="s">
        <v>58</v>
      </c>
      <c r="D52" s="48">
        <f>D51</f>
        <v>800000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535200</v>
      </c>
      <c r="E54" s="45"/>
    </row>
    <row r="55" spans="2:5" ht="15">
      <c r="B55" s="13">
        <v>90200</v>
      </c>
      <c r="C55" s="54" t="s">
        <v>62</v>
      </c>
      <c r="D55" s="61">
        <v>518000</v>
      </c>
      <c r="E55" s="62"/>
    </row>
    <row r="56" spans="2:5" ht="15.75" thickBot="1">
      <c r="B56" s="16">
        <v>90000</v>
      </c>
      <c r="C56" s="15" t="s">
        <v>63</v>
      </c>
      <c r="D56" s="48">
        <f>D54+D55</f>
        <v>1053200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6701250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6701250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4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6" s="3" customFormat="1" ht="19.5" customHeight="1" thickBot="1">
      <c r="A3" s="106"/>
      <c r="B3" s="36" t="s">
        <v>142</v>
      </c>
      <c r="C3" s="20"/>
      <c r="D3" s="20"/>
      <c r="E3" s="20"/>
      <c r="F3" s="65" t="s">
        <v>144</v>
      </c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8" s="1" customFormat="1" ht="27.75" customHeight="1" thickBot="1" thickTop="1">
      <c r="A59" s="106"/>
      <c r="B59" s="111" t="s">
        <v>145</v>
      </c>
      <c r="C59" s="112"/>
      <c r="D59" s="63">
        <f>IF((Spese_Rendiconto_Anno0!BV53+Spese_Rendiconto_Anno0!BW53-Entrate_Rendiconto_Anno0!D58)&gt;0,Spese_Rendiconto_Anno0!BV53+Spese_Rendiconto_Anno0!BW53-Entrate_Rendiconto_Anno0!D58,0)</f>
        <v>0</v>
      </c>
      <c r="E59" s="64"/>
      <c r="F59" s="66" t="s">
        <v>143</v>
      </c>
      <c r="G59" s="10"/>
      <c r="H59" s="10"/>
    </row>
    <row r="60" spans="1:2" s="1" customFormat="1" ht="15" customHeight="1" thickTop="1">
      <c r="A60" s="106"/>
      <c r="B60" s="67" t="s">
        <v>133</v>
      </c>
    </row>
    <row r="61" spans="2:5" ht="15">
      <c r="B61" s="67" t="s">
        <v>134</v>
      </c>
      <c r="C61" s="1"/>
      <c r="D61" s="1"/>
      <c r="E61" s="1"/>
    </row>
    <row r="64" ht="15">
      <c r="C64" s="18"/>
    </row>
  </sheetData>
  <sheetProtection password="D3C7" sheet="1"/>
  <mergeCells count="5">
    <mergeCell ref="B57:C57"/>
    <mergeCell ref="B58:C58"/>
    <mergeCell ref="B59:C59"/>
    <mergeCell ref="A1:A65536"/>
    <mergeCell ref="B1:E2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148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816174.94</v>
      </c>
      <c r="E10" s="89">
        <v>0</v>
      </c>
      <c r="F10" s="90">
        <v>863869.47</v>
      </c>
      <c r="G10" s="88"/>
      <c r="H10" s="89"/>
      <c r="I10" s="90"/>
      <c r="J10" s="97">
        <v>186000</v>
      </c>
      <c r="K10" s="89">
        <v>0</v>
      </c>
      <c r="L10" s="101">
        <v>186000</v>
      </c>
      <c r="M10" s="91">
        <v>0</v>
      </c>
      <c r="N10" s="89">
        <v>0</v>
      </c>
      <c r="O10" s="90">
        <v>0</v>
      </c>
      <c r="P10" s="91">
        <v>0</v>
      </c>
      <c r="Q10" s="89">
        <v>0</v>
      </c>
      <c r="R10" s="90">
        <v>0</v>
      </c>
      <c r="S10" s="91"/>
      <c r="T10" s="89"/>
      <c r="U10" s="90"/>
      <c r="V10" s="91"/>
      <c r="W10" s="89"/>
      <c r="X10" s="90"/>
      <c r="Y10" s="91">
        <v>109000</v>
      </c>
      <c r="Z10" s="89">
        <v>0</v>
      </c>
      <c r="AA10" s="90">
        <v>109000</v>
      </c>
      <c r="AB10" s="91">
        <v>0</v>
      </c>
      <c r="AC10" s="89">
        <v>0</v>
      </c>
      <c r="AD10" s="90">
        <v>0</v>
      </c>
      <c r="AE10" s="91">
        <v>118500</v>
      </c>
      <c r="AF10" s="89">
        <v>0</v>
      </c>
      <c r="AG10" s="90">
        <v>118500</v>
      </c>
      <c r="AH10" s="91"/>
      <c r="AI10" s="89"/>
      <c r="AJ10" s="90"/>
      <c r="AK10" s="91">
        <v>0</v>
      </c>
      <c r="AL10" s="89">
        <v>0</v>
      </c>
      <c r="AM10" s="90">
        <v>0</v>
      </c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1229674.94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1277369.47</v>
      </c>
    </row>
    <row r="11" spans="2:76" ht="15">
      <c r="B11" s="13">
        <v>102</v>
      </c>
      <c r="C11" s="25" t="s">
        <v>92</v>
      </c>
      <c r="D11" s="88">
        <v>75285.82</v>
      </c>
      <c r="E11" s="89">
        <v>0</v>
      </c>
      <c r="F11" s="90">
        <v>76024.84</v>
      </c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75285.82</v>
      </c>
      <c r="BW11" s="77">
        <f t="shared" si="1"/>
        <v>0</v>
      </c>
      <c r="BX11" s="79">
        <f t="shared" si="2"/>
        <v>76024.84</v>
      </c>
    </row>
    <row r="12" spans="2:76" ht="15">
      <c r="B12" s="13">
        <v>103</v>
      </c>
      <c r="C12" s="25" t="s">
        <v>93</v>
      </c>
      <c r="D12" s="88">
        <v>447300</v>
      </c>
      <c r="E12" s="89">
        <v>0</v>
      </c>
      <c r="F12" s="90">
        <v>523019.78</v>
      </c>
      <c r="G12" s="88"/>
      <c r="H12" s="89"/>
      <c r="I12" s="90"/>
      <c r="J12" s="97">
        <v>15000</v>
      </c>
      <c r="K12" s="89">
        <v>0</v>
      </c>
      <c r="L12" s="101">
        <v>16862.39</v>
      </c>
      <c r="M12" s="91">
        <v>612750</v>
      </c>
      <c r="N12" s="89">
        <v>0</v>
      </c>
      <c r="O12" s="90">
        <v>726663.0600000002</v>
      </c>
      <c r="P12" s="91">
        <v>46520</v>
      </c>
      <c r="Q12" s="89">
        <v>0</v>
      </c>
      <c r="R12" s="90">
        <v>52876.12</v>
      </c>
      <c r="S12" s="91">
        <v>19200</v>
      </c>
      <c r="T12" s="89">
        <v>0</v>
      </c>
      <c r="U12" s="90">
        <v>19200</v>
      </c>
      <c r="V12" s="91"/>
      <c r="W12" s="89"/>
      <c r="X12" s="90"/>
      <c r="Y12" s="91">
        <v>21860</v>
      </c>
      <c r="Z12" s="89">
        <v>0</v>
      </c>
      <c r="AA12" s="90">
        <v>37761.45</v>
      </c>
      <c r="AB12" s="91">
        <v>1043100</v>
      </c>
      <c r="AC12" s="89">
        <v>0</v>
      </c>
      <c r="AD12" s="90">
        <v>1299127.15</v>
      </c>
      <c r="AE12" s="91">
        <v>267000</v>
      </c>
      <c r="AF12" s="89">
        <v>0</v>
      </c>
      <c r="AG12" s="90">
        <v>292838.52</v>
      </c>
      <c r="AH12" s="91">
        <v>4500</v>
      </c>
      <c r="AI12" s="89">
        <v>0</v>
      </c>
      <c r="AJ12" s="90">
        <v>4706.4</v>
      </c>
      <c r="AK12" s="91">
        <v>95700</v>
      </c>
      <c r="AL12" s="89">
        <v>0</v>
      </c>
      <c r="AM12" s="90">
        <v>112014.74</v>
      </c>
      <c r="AN12" s="91">
        <v>14000</v>
      </c>
      <c r="AO12" s="89">
        <v>0</v>
      </c>
      <c r="AP12" s="90">
        <v>22066.260000000002</v>
      </c>
      <c r="AQ12" s="91">
        <v>9000</v>
      </c>
      <c r="AR12" s="89">
        <v>0</v>
      </c>
      <c r="AS12" s="90">
        <v>11750</v>
      </c>
      <c r="AT12" s="91">
        <v>5000</v>
      </c>
      <c r="AU12" s="89">
        <v>0</v>
      </c>
      <c r="AV12" s="90">
        <v>5000</v>
      </c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2600930</v>
      </c>
      <c r="BW12" s="77">
        <f t="shared" si="1"/>
        <v>0</v>
      </c>
      <c r="BX12" s="79">
        <f t="shared" si="2"/>
        <v>3123885.87</v>
      </c>
    </row>
    <row r="13" spans="2:76" ht="15">
      <c r="B13" s="13">
        <v>104</v>
      </c>
      <c r="C13" s="25" t="s">
        <v>19</v>
      </c>
      <c r="D13" s="88">
        <v>2500</v>
      </c>
      <c r="E13" s="89">
        <v>0</v>
      </c>
      <c r="F13" s="90">
        <v>2500</v>
      </c>
      <c r="G13" s="88"/>
      <c r="H13" s="89"/>
      <c r="I13" s="90"/>
      <c r="J13" s="97"/>
      <c r="K13" s="89"/>
      <c r="L13" s="101"/>
      <c r="M13" s="91">
        <v>16500</v>
      </c>
      <c r="N13" s="89">
        <v>0</v>
      </c>
      <c r="O13" s="90">
        <v>28282.02</v>
      </c>
      <c r="P13" s="91">
        <v>10000</v>
      </c>
      <c r="Q13" s="89">
        <v>0</v>
      </c>
      <c r="R13" s="90">
        <v>12876</v>
      </c>
      <c r="S13" s="91">
        <v>16300</v>
      </c>
      <c r="T13" s="89">
        <v>0</v>
      </c>
      <c r="U13" s="90">
        <v>22060</v>
      </c>
      <c r="V13" s="91"/>
      <c r="W13" s="89"/>
      <c r="X13" s="90"/>
      <c r="Y13" s="91"/>
      <c r="Z13" s="89"/>
      <c r="AA13" s="90"/>
      <c r="AB13" s="91">
        <v>46500</v>
      </c>
      <c r="AC13" s="89">
        <v>0</v>
      </c>
      <c r="AD13" s="90">
        <v>81500</v>
      </c>
      <c r="AE13" s="91"/>
      <c r="AF13" s="89"/>
      <c r="AG13" s="90"/>
      <c r="AH13" s="91">
        <v>0</v>
      </c>
      <c r="AI13" s="89">
        <v>0</v>
      </c>
      <c r="AJ13" s="90">
        <v>0</v>
      </c>
      <c r="AK13" s="91">
        <v>247200</v>
      </c>
      <c r="AL13" s="89">
        <v>0</v>
      </c>
      <c r="AM13" s="90">
        <v>296979.2</v>
      </c>
      <c r="AN13" s="91"/>
      <c r="AO13" s="89"/>
      <c r="AP13" s="90"/>
      <c r="AQ13" s="91">
        <v>3000</v>
      </c>
      <c r="AR13" s="89">
        <v>0</v>
      </c>
      <c r="AS13" s="90">
        <v>3400</v>
      </c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342000</v>
      </c>
      <c r="BW13" s="77">
        <f t="shared" si="1"/>
        <v>0</v>
      </c>
      <c r="BX13" s="79">
        <f t="shared" si="2"/>
        <v>447597.22000000003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>
        <v>46000</v>
      </c>
      <c r="E16" s="89">
        <v>0</v>
      </c>
      <c r="F16" s="90">
        <v>46000</v>
      </c>
      <c r="G16" s="88"/>
      <c r="H16" s="89"/>
      <c r="I16" s="90"/>
      <c r="J16" s="97"/>
      <c r="K16" s="89"/>
      <c r="L16" s="101"/>
      <c r="M16" s="91">
        <v>32000</v>
      </c>
      <c r="N16" s="89">
        <v>0</v>
      </c>
      <c r="O16" s="90">
        <v>32000</v>
      </c>
      <c r="P16" s="97"/>
      <c r="Q16" s="89"/>
      <c r="R16" s="101"/>
      <c r="S16" s="91">
        <v>0</v>
      </c>
      <c r="T16" s="89">
        <v>0</v>
      </c>
      <c r="U16" s="90">
        <v>0</v>
      </c>
      <c r="V16" s="91"/>
      <c r="W16" s="89"/>
      <c r="X16" s="90"/>
      <c r="Y16" s="97"/>
      <c r="Z16" s="89"/>
      <c r="AA16" s="101"/>
      <c r="AB16" s="91">
        <v>2500</v>
      </c>
      <c r="AC16" s="89">
        <v>0</v>
      </c>
      <c r="AD16" s="90">
        <v>2500</v>
      </c>
      <c r="AE16" s="97">
        <v>54100</v>
      </c>
      <c r="AF16" s="89">
        <v>0</v>
      </c>
      <c r="AG16" s="101">
        <v>54100</v>
      </c>
      <c r="AH16" s="97"/>
      <c r="AI16" s="89"/>
      <c r="AJ16" s="101"/>
      <c r="AK16" s="97">
        <v>8200</v>
      </c>
      <c r="AL16" s="89">
        <v>0</v>
      </c>
      <c r="AM16" s="101">
        <v>8200</v>
      </c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142800</v>
      </c>
      <c r="BW16" s="77">
        <f t="shared" si="1"/>
        <v>0</v>
      </c>
      <c r="BX16" s="79">
        <f t="shared" si="2"/>
        <v>142800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>
        <v>8500</v>
      </c>
      <c r="E18" s="89">
        <v>0</v>
      </c>
      <c r="F18" s="90">
        <v>8500</v>
      </c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8500</v>
      </c>
      <c r="BW18" s="77">
        <f t="shared" si="1"/>
        <v>0</v>
      </c>
      <c r="BX18" s="79">
        <f t="shared" si="2"/>
        <v>8500</v>
      </c>
    </row>
    <row r="19" spans="2:76" ht="15">
      <c r="B19" s="13">
        <v>110</v>
      </c>
      <c r="C19" s="25" t="s">
        <v>98</v>
      </c>
      <c r="D19" s="88">
        <v>94300</v>
      </c>
      <c r="E19" s="89">
        <v>0</v>
      </c>
      <c r="F19" s="90">
        <v>94300</v>
      </c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193070</v>
      </c>
      <c r="BJ19" s="89">
        <v>0</v>
      </c>
      <c r="BK19" s="101">
        <v>136314</v>
      </c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287370</v>
      </c>
      <c r="BW19" s="77">
        <f t="shared" si="1"/>
        <v>0</v>
      </c>
      <c r="BX19" s="79">
        <f t="shared" si="2"/>
        <v>230614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1490060.76</v>
      </c>
      <c r="E20" s="78">
        <f t="shared" si="3"/>
        <v>0</v>
      </c>
      <c r="F20" s="79">
        <f t="shared" si="3"/>
        <v>1614214.0899999999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201000</v>
      </c>
      <c r="K20" s="78">
        <f t="shared" si="3"/>
        <v>0</v>
      </c>
      <c r="L20" s="77">
        <f t="shared" si="3"/>
        <v>202862.39</v>
      </c>
      <c r="M20" s="98">
        <f t="shared" si="3"/>
        <v>661250</v>
      </c>
      <c r="N20" s="78">
        <f t="shared" si="3"/>
        <v>0</v>
      </c>
      <c r="O20" s="77">
        <f t="shared" si="3"/>
        <v>786945.0800000002</v>
      </c>
      <c r="P20" s="98">
        <f t="shared" si="3"/>
        <v>56520</v>
      </c>
      <c r="Q20" s="78">
        <f t="shared" si="3"/>
        <v>0</v>
      </c>
      <c r="R20" s="77">
        <f t="shared" si="3"/>
        <v>65752.12</v>
      </c>
      <c r="S20" s="98">
        <f t="shared" si="3"/>
        <v>35500</v>
      </c>
      <c r="T20" s="78">
        <f t="shared" si="3"/>
        <v>0</v>
      </c>
      <c r="U20" s="77">
        <f t="shared" si="3"/>
        <v>41260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130860</v>
      </c>
      <c r="Z20" s="78">
        <f t="shared" si="3"/>
        <v>0</v>
      </c>
      <c r="AA20" s="77">
        <f t="shared" si="3"/>
        <v>146761.45</v>
      </c>
      <c r="AB20" s="98">
        <f t="shared" si="3"/>
        <v>1092100</v>
      </c>
      <c r="AC20" s="78">
        <f t="shared" si="3"/>
        <v>0</v>
      </c>
      <c r="AD20" s="77">
        <f t="shared" si="3"/>
        <v>1383127.15</v>
      </c>
      <c r="AE20" s="98">
        <f t="shared" si="3"/>
        <v>439600</v>
      </c>
      <c r="AF20" s="78">
        <f t="shared" si="3"/>
        <v>0</v>
      </c>
      <c r="AG20" s="77">
        <f t="shared" si="3"/>
        <v>465438.52</v>
      </c>
      <c r="AH20" s="98">
        <f t="shared" si="3"/>
        <v>4500</v>
      </c>
      <c r="AI20" s="78">
        <f t="shared" si="3"/>
        <v>0</v>
      </c>
      <c r="AJ20" s="77">
        <f t="shared" si="3"/>
        <v>4706.4</v>
      </c>
      <c r="AK20" s="98">
        <f t="shared" si="3"/>
        <v>351100</v>
      </c>
      <c r="AL20" s="78">
        <f t="shared" si="3"/>
        <v>0</v>
      </c>
      <c r="AM20" s="77">
        <f t="shared" si="3"/>
        <v>417193.94</v>
      </c>
      <c r="AN20" s="98">
        <f t="shared" si="3"/>
        <v>14000</v>
      </c>
      <c r="AO20" s="78">
        <f t="shared" si="3"/>
        <v>0</v>
      </c>
      <c r="AP20" s="77">
        <f t="shared" si="3"/>
        <v>22066.260000000002</v>
      </c>
      <c r="AQ20" s="98">
        <f t="shared" si="3"/>
        <v>12000</v>
      </c>
      <c r="AR20" s="78">
        <f t="shared" si="3"/>
        <v>0</v>
      </c>
      <c r="AS20" s="77">
        <f t="shared" si="3"/>
        <v>15150</v>
      </c>
      <c r="AT20" s="98">
        <f t="shared" si="3"/>
        <v>5000</v>
      </c>
      <c r="AU20" s="78">
        <f t="shared" si="3"/>
        <v>0</v>
      </c>
      <c r="AV20" s="77">
        <f t="shared" si="3"/>
        <v>5000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193070</v>
      </c>
      <c r="BJ20" s="78">
        <f t="shared" si="3"/>
        <v>0</v>
      </c>
      <c r="BK20" s="77">
        <f t="shared" si="3"/>
        <v>136314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4686560.76</v>
      </c>
      <c r="BW20" s="77">
        <f>BW10+BW11+BW12+BW13+BW14+BW15+BW16+BW17+BW18+BW19</f>
        <v>0</v>
      </c>
      <c r="BX20" s="95">
        <f>BX10+BX11+BX12+BX13+BX14+BX15+BX16+BX17+BX18+BX19</f>
        <v>5306791.399999999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>
        <v>181000</v>
      </c>
      <c r="E24" s="89">
        <v>0</v>
      </c>
      <c r="F24" s="90">
        <v>222147.08000000002</v>
      </c>
      <c r="G24" s="88"/>
      <c r="H24" s="89"/>
      <c r="I24" s="90"/>
      <c r="J24" s="97">
        <v>0</v>
      </c>
      <c r="K24" s="89">
        <v>0</v>
      </c>
      <c r="L24" s="101">
        <v>0</v>
      </c>
      <c r="M24" s="97">
        <v>156231.81</v>
      </c>
      <c r="N24" s="89">
        <v>0</v>
      </c>
      <c r="O24" s="101">
        <v>701010.12</v>
      </c>
      <c r="P24" s="97">
        <v>0</v>
      </c>
      <c r="Q24" s="89">
        <v>0</v>
      </c>
      <c r="R24" s="101">
        <v>0</v>
      </c>
      <c r="S24" s="97">
        <v>0</v>
      </c>
      <c r="T24" s="89">
        <v>0</v>
      </c>
      <c r="U24" s="101">
        <v>0</v>
      </c>
      <c r="V24" s="97"/>
      <c r="W24" s="89"/>
      <c r="X24" s="101"/>
      <c r="Y24" s="97">
        <v>0</v>
      </c>
      <c r="Z24" s="89">
        <v>0</v>
      </c>
      <c r="AA24" s="101">
        <v>0</v>
      </c>
      <c r="AB24" s="97">
        <v>80000</v>
      </c>
      <c r="AC24" s="89">
        <v>0</v>
      </c>
      <c r="AD24" s="101">
        <v>290644.59</v>
      </c>
      <c r="AE24" s="97">
        <v>379000</v>
      </c>
      <c r="AF24" s="89">
        <v>0</v>
      </c>
      <c r="AG24" s="101">
        <v>444029.25</v>
      </c>
      <c r="AH24" s="97"/>
      <c r="AI24" s="89"/>
      <c r="AJ24" s="101"/>
      <c r="AK24" s="97">
        <v>0</v>
      </c>
      <c r="AL24" s="89">
        <v>0</v>
      </c>
      <c r="AM24" s="101">
        <v>0</v>
      </c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796231.81</v>
      </c>
      <c r="BW24" s="77">
        <f t="shared" si="4"/>
        <v>0</v>
      </c>
      <c r="BX24" s="79">
        <f t="shared" si="4"/>
        <v>1657831.04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>
        <v>0</v>
      </c>
      <c r="AL26" s="89">
        <v>0</v>
      </c>
      <c r="AM26" s="101">
        <v>0</v>
      </c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181000</v>
      </c>
      <c r="E28" s="78">
        <f t="shared" si="5"/>
        <v>0</v>
      </c>
      <c r="F28" s="79">
        <f t="shared" si="5"/>
        <v>222147.08000000002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156231.81</v>
      </c>
      <c r="N28" s="78">
        <f t="shared" si="5"/>
        <v>0</v>
      </c>
      <c r="O28" s="77">
        <f t="shared" si="5"/>
        <v>701010.12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80000</v>
      </c>
      <c r="AC28" s="78">
        <f t="shared" si="5"/>
        <v>0</v>
      </c>
      <c r="AD28" s="77">
        <f t="shared" si="5"/>
        <v>290644.59</v>
      </c>
      <c r="AE28" s="98">
        <f t="shared" si="5"/>
        <v>379000</v>
      </c>
      <c r="AF28" s="78">
        <f t="shared" si="5"/>
        <v>0</v>
      </c>
      <c r="AG28" s="77">
        <f t="shared" si="5"/>
        <v>444029.25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796231.81</v>
      </c>
      <c r="BW28" s="77">
        <f>BW23+BW24+BW25+BW26+BW27</f>
        <v>0</v>
      </c>
      <c r="BX28" s="95">
        <f>BX23+BX24+BX25+BX26+BX27</f>
        <v>1657831.04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>
        <v>0</v>
      </c>
      <c r="Z31" s="89">
        <v>0</v>
      </c>
      <c r="AA31" s="101">
        <v>0</v>
      </c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235000</v>
      </c>
      <c r="BM40" s="89">
        <v>0</v>
      </c>
      <c r="BN40" s="101">
        <v>235000</v>
      </c>
      <c r="BO40" s="97"/>
      <c r="BP40" s="89"/>
      <c r="BQ40" s="101"/>
      <c r="BR40" s="97"/>
      <c r="BS40" s="89"/>
      <c r="BT40" s="101"/>
      <c r="BU40" s="76"/>
      <c r="BV40" s="85">
        <f t="shared" si="10"/>
        <v>235000</v>
      </c>
      <c r="BW40" s="77">
        <f t="shared" si="10"/>
        <v>0</v>
      </c>
      <c r="BX40" s="79">
        <f t="shared" si="10"/>
        <v>235000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235000</v>
      </c>
      <c r="BM42" s="78">
        <f t="shared" si="12"/>
        <v>0</v>
      </c>
      <c r="BN42" s="77">
        <f t="shared" si="12"/>
        <v>235000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235000</v>
      </c>
      <c r="BW42" s="77">
        <f>BW38+BW39+BW40+BW41</f>
        <v>0</v>
      </c>
      <c r="BX42" s="95">
        <f>BX38+BX39+BX40+BX41</f>
        <v>235000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>
        <v>800000</v>
      </c>
      <c r="BP45" s="89">
        <v>0</v>
      </c>
      <c r="BQ45" s="101">
        <v>800000</v>
      </c>
      <c r="BR45" s="97"/>
      <c r="BS45" s="89"/>
      <c r="BT45" s="101"/>
      <c r="BU45" s="76"/>
      <c r="BV45" s="85">
        <f>D45+G45+J45+M45+P45+S45+V45+Y45+AB45+AE45+AH45+AK45+AN45+AQ45+AT45+AW45+AZ45+BC45+BF45+BI45+BL45+BO45+BR45</f>
        <v>800000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800000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800000</v>
      </c>
      <c r="BP46" s="78">
        <f>BP45</f>
        <v>0</v>
      </c>
      <c r="BQ46" s="95">
        <f>BQ45</f>
        <v>800000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800000</v>
      </c>
      <c r="BW46" s="77">
        <f>BW45</f>
        <v>0</v>
      </c>
      <c r="BX46" s="95">
        <f>BX45</f>
        <v>800000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535200</v>
      </c>
      <c r="BS49" s="89">
        <v>0</v>
      </c>
      <c r="BT49" s="101">
        <v>535200</v>
      </c>
      <c r="BU49" s="76"/>
      <c r="BV49" s="85">
        <f aca="true" t="shared" si="15" ref="BV49:BX50">D49+G49+J49+M49+P49+S49+V49+Y49+AB49+AE49+AH49+AK49+AN49+AQ49+AT49+AW49+AZ49+BC49+BF49+BI49+BL49+BO49+BR49</f>
        <v>535200</v>
      </c>
      <c r="BW49" s="77">
        <f t="shared" si="15"/>
        <v>0</v>
      </c>
      <c r="BX49" s="79">
        <f t="shared" si="15"/>
        <v>535200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518000</v>
      </c>
      <c r="BS50" s="89">
        <v>0</v>
      </c>
      <c r="BT50" s="101">
        <v>621945.6</v>
      </c>
      <c r="BU50" s="76"/>
      <c r="BV50" s="85">
        <f t="shared" si="15"/>
        <v>518000</v>
      </c>
      <c r="BW50" s="77">
        <f t="shared" si="15"/>
        <v>0</v>
      </c>
      <c r="BX50" s="79">
        <f t="shared" si="15"/>
        <v>621945.6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1053200</v>
      </c>
      <c r="BS51" s="78">
        <f>BS49+BS50</f>
        <v>0</v>
      </c>
      <c r="BT51" s="77">
        <f>BT49+BT50</f>
        <v>1157145.6</v>
      </c>
      <c r="BU51" s="85"/>
      <c r="BV51" s="85">
        <f>BV49+BV50</f>
        <v>1053200</v>
      </c>
      <c r="BW51" s="77">
        <f>BW49+BW50</f>
        <v>0</v>
      </c>
      <c r="BX51" s="95">
        <f>BX49+BX50</f>
        <v>1157145.6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1671060.76</v>
      </c>
      <c r="E53" s="86">
        <f t="shared" si="18"/>
        <v>0</v>
      </c>
      <c r="F53" s="86">
        <f t="shared" si="18"/>
        <v>1836361.17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201000</v>
      </c>
      <c r="K53" s="86">
        <f t="shared" si="18"/>
        <v>0</v>
      </c>
      <c r="L53" s="86">
        <f t="shared" si="18"/>
        <v>202862.39</v>
      </c>
      <c r="M53" s="86">
        <f t="shared" si="18"/>
        <v>817481.81</v>
      </c>
      <c r="N53" s="86">
        <f t="shared" si="18"/>
        <v>0</v>
      </c>
      <c r="O53" s="86">
        <f t="shared" si="18"/>
        <v>1487955.2000000002</v>
      </c>
      <c r="P53" s="86">
        <f t="shared" si="18"/>
        <v>56520</v>
      </c>
      <c r="Q53" s="86">
        <f t="shared" si="18"/>
        <v>0</v>
      </c>
      <c r="R53" s="86">
        <f t="shared" si="18"/>
        <v>65752.12</v>
      </c>
      <c r="S53" s="86">
        <f t="shared" si="18"/>
        <v>35500</v>
      </c>
      <c r="T53" s="86">
        <f t="shared" si="18"/>
        <v>0</v>
      </c>
      <c r="U53" s="86">
        <f t="shared" si="18"/>
        <v>41260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130860</v>
      </c>
      <c r="Z53" s="86">
        <f t="shared" si="18"/>
        <v>0</v>
      </c>
      <c r="AA53" s="86">
        <f t="shared" si="18"/>
        <v>146761.45</v>
      </c>
      <c r="AB53" s="86">
        <f t="shared" si="18"/>
        <v>1172100</v>
      </c>
      <c r="AC53" s="86">
        <f t="shared" si="18"/>
        <v>0</v>
      </c>
      <c r="AD53" s="86">
        <f t="shared" si="18"/>
        <v>1673771.74</v>
      </c>
      <c r="AE53" s="86">
        <f t="shared" si="18"/>
        <v>818600</v>
      </c>
      <c r="AF53" s="86">
        <f t="shared" si="18"/>
        <v>0</v>
      </c>
      <c r="AG53" s="86">
        <f t="shared" si="18"/>
        <v>909467.77</v>
      </c>
      <c r="AH53" s="86">
        <f t="shared" si="18"/>
        <v>4500</v>
      </c>
      <c r="AI53" s="86">
        <f t="shared" si="18"/>
        <v>0</v>
      </c>
      <c r="AJ53" s="86">
        <f aca="true" t="shared" si="19" ref="AJ53:BT53">AJ20+AJ28+AJ35+AJ42+AJ46+AJ51</f>
        <v>4706.4</v>
      </c>
      <c r="AK53" s="86">
        <f t="shared" si="19"/>
        <v>351100</v>
      </c>
      <c r="AL53" s="86">
        <f t="shared" si="19"/>
        <v>0</v>
      </c>
      <c r="AM53" s="86">
        <f t="shared" si="19"/>
        <v>417193.94</v>
      </c>
      <c r="AN53" s="86">
        <f t="shared" si="19"/>
        <v>14000</v>
      </c>
      <c r="AO53" s="86">
        <f t="shared" si="19"/>
        <v>0</v>
      </c>
      <c r="AP53" s="86">
        <f t="shared" si="19"/>
        <v>22066.260000000002</v>
      </c>
      <c r="AQ53" s="86">
        <f t="shared" si="19"/>
        <v>12000</v>
      </c>
      <c r="AR53" s="86">
        <f t="shared" si="19"/>
        <v>0</v>
      </c>
      <c r="AS53" s="86">
        <f t="shared" si="19"/>
        <v>15150</v>
      </c>
      <c r="AT53" s="86">
        <f t="shared" si="19"/>
        <v>5000</v>
      </c>
      <c r="AU53" s="86">
        <f t="shared" si="19"/>
        <v>0</v>
      </c>
      <c r="AV53" s="86">
        <f t="shared" si="19"/>
        <v>5000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193070</v>
      </c>
      <c r="BJ53" s="86">
        <f t="shared" si="19"/>
        <v>0</v>
      </c>
      <c r="BK53" s="86">
        <f t="shared" si="19"/>
        <v>136314</v>
      </c>
      <c r="BL53" s="86">
        <f t="shared" si="19"/>
        <v>235000</v>
      </c>
      <c r="BM53" s="86">
        <f t="shared" si="19"/>
        <v>0</v>
      </c>
      <c r="BN53" s="86">
        <f t="shared" si="19"/>
        <v>235000</v>
      </c>
      <c r="BO53" s="86">
        <f t="shared" si="19"/>
        <v>800000</v>
      </c>
      <c r="BP53" s="86">
        <f t="shared" si="19"/>
        <v>0</v>
      </c>
      <c r="BQ53" s="86">
        <f t="shared" si="19"/>
        <v>800000</v>
      </c>
      <c r="BR53" s="86">
        <f t="shared" si="19"/>
        <v>1053200</v>
      </c>
      <c r="BS53" s="86">
        <f t="shared" si="19"/>
        <v>0</v>
      </c>
      <c r="BT53" s="86">
        <f t="shared" si="19"/>
        <v>1157145.6</v>
      </c>
      <c r="BU53" s="86">
        <f>BU8</f>
        <v>0</v>
      </c>
      <c r="BV53" s="102">
        <f>BV8+BV20+BV28+BV35+BV42+BV46+BV51</f>
        <v>7570992.57</v>
      </c>
      <c r="BW53" s="87">
        <f>BW20+BW28+BW35+BW42+BW46+BW51</f>
        <v>0</v>
      </c>
      <c r="BX53" s="87">
        <f>BX20+BX28+BX35+BX42+BX46+BX51</f>
        <v>9156768.04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BC6:BD6"/>
    <mergeCell ref="BU4:BU5"/>
    <mergeCell ref="BV6:BW6"/>
    <mergeCell ref="BV4:BX5"/>
    <mergeCell ref="BO4:BQ4"/>
    <mergeCell ref="BO5:BQ5"/>
    <mergeCell ref="BO6:BP6"/>
    <mergeCell ref="BR4:BT4"/>
    <mergeCell ref="BR5:BT5"/>
    <mergeCell ref="BR6:BS6"/>
    <mergeCell ref="AZ6:BA6"/>
    <mergeCell ref="BI4:BK4"/>
    <mergeCell ref="BI5:BK5"/>
    <mergeCell ref="BI6:BJ6"/>
    <mergeCell ref="B53:C53"/>
    <mergeCell ref="BL4:BN4"/>
    <mergeCell ref="BL5:BN5"/>
    <mergeCell ref="BL6:BM6"/>
    <mergeCell ref="BC4:BE4"/>
    <mergeCell ref="BC5:BE5"/>
    <mergeCell ref="AN6:AO6"/>
    <mergeCell ref="BF4:BH4"/>
    <mergeCell ref="BF5:BH5"/>
    <mergeCell ref="BF6:BG6"/>
    <mergeCell ref="AT6:AU6"/>
    <mergeCell ref="AW4:AY4"/>
    <mergeCell ref="AW5:AY5"/>
    <mergeCell ref="AW6:AX6"/>
    <mergeCell ref="AZ4:BB4"/>
    <mergeCell ref="AZ5:BB5"/>
    <mergeCell ref="AK4:AM4"/>
    <mergeCell ref="AQ5:AS5"/>
    <mergeCell ref="AT5:AV5"/>
    <mergeCell ref="AT4:AV4"/>
    <mergeCell ref="V6:W6"/>
    <mergeCell ref="Y6:Z6"/>
    <mergeCell ref="AB6:AC6"/>
    <mergeCell ref="AE6:AF6"/>
    <mergeCell ref="AH6:AI6"/>
    <mergeCell ref="AK6:AL6"/>
    <mergeCell ref="V4:X4"/>
    <mergeCell ref="Y4:AA4"/>
    <mergeCell ref="AB4:AD4"/>
    <mergeCell ref="AE4:AG4"/>
    <mergeCell ref="AH4:AJ4"/>
    <mergeCell ref="AQ6:AR6"/>
    <mergeCell ref="AN4:AP4"/>
    <mergeCell ref="AQ4:AS4"/>
    <mergeCell ref="AK5:AM5"/>
    <mergeCell ref="AN5:AP5"/>
    <mergeCell ref="A1:A65536"/>
    <mergeCell ref="B1:BX2"/>
    <mergeCell ref="P4:R4"/>
    <mergeCell ref="P5:R5"/>
    <mergeCell ref="P6:Q6"/>
    <mergeCell ref="V5:X5"/>
    <mergeCell ref="Y5:AA5"/>
    <mergeCell ref="AB5:AD5"/>
    <mergeCell ref="AE5:AG5"/>
    <mergeCell ref="AH5:AJ5"/>
    <mergeCell ref="D5:F5"/>
    <mergeCell ref="D6:E6"/>
    <mergeCell ref="G4:I4"/>
    <mergeCell ref="G5:I5"/>
    <mergeCell ref="G6:H6"/>
    <mergeCell ref="D4:F4"/>
    <mergeCell ref="B4:C7"/>
    <mergeCell ref="S4:U4"/>
    <mergeCell ref="S5:U5"/>
    <mergeCell ref="S6:T6"/>
    <mergeCell ref="J4:L4"/>
    <mergeCell ref="J5:L5"/>
    <mergeCell ref="J6:K6"/>
    <mergeCell ref="M4:O4"/>
    <mergeCell ref="M5:O5"/>
    <mergeCell ref="M6:N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149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703750</v>
      </c>
      <c r="E10" s="89">
        <v>0</v>
      </c>
      <c r="F10" s="90"/>
      <c r="G10" s="88"/>
      <c r="H10" s="89"/>
      <c r="I10" s="90"/>
      <c r="J10" s="97">
        <v>184000</v>
      </c>
      <c r="K10" s="89">
        <v>0</v>
      </c>
      <c r="L10" s="101"/>
      <c r="M10" s="91">
        <v>0</v>
      </c>
      <c r="N10" s="89">
        <v>0</v>
      </c>
      <c r="O10" s="90"/>
      <c r="P10" s="91">
        <v>0</v>
      </c>
      <c r="Q10" s="89">
        <v>0</v>
      </c>
      <c r="R10" s="90"/>
      <c r="S10" s="91"/>
      <c r="T10" s="89"/>
      <c r="U10" s="90"/>
      <c r="V10" s="91"/>
      <c r="W10" s="89"/>
      <c r="X10" s="90"/>
      <c r="Y10" s="91">
        <v>109000</v>
      </c>
      <c r="Z10" s="89">
        <v>0</v>
      </c>
      <c r="AA10" s="90"/>
      <c r="AB10" s="91">
        <v>0</v>
      </c>
      <c r="AC10" s="89">
        <v>0</v>
      </c>
      <c r="AD10" s="90"/>
      <c r="AE10" s="91">
        <v>116500</v>
      </c>
      <c r="AF10" s="89">
        <v>0</v>
      </c>
      <c r="AG10" s="90"/>
      <c r="AH10" s="91"/>
      <c r="AI10" s="89"/>
      <c r="AJ10" s="90"/>
      <c r="AK10" s="91">
        <v>0</v>
      </c>
      <c r="AL10" s="89">
        <v>0</v>
      </c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1113250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>
        <v>75000</v>
      </c>
      <c r="E11" s="89">
        <v>0</v>
      </c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75000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>
        <v>392300</v>
      </c>
      <c r="E12" s="89">
        <v>0</v>
      </c>
      <c r="F12" s="90"/>
      <c r="G12" s="88"/>
      <c r="H12" s="89"/>
      <c r="I12" s="90"/>
      <c r="J12" s="97">
        <v>15000</v>
      </c>
      <c r="K12" s="89">
        <v>0</v>
      </c>
      <c r="L12" s="101"/>
      <c r="M12" s="91">
        <v>610750</v>
      </c>
      <c r="N12" s="89">
        <v>0</v>
      </c>
      <c r="O12" s="90"/>
      <c r="P12" s="91">
        <v>45520</v>
      </c>
      <c r="Q12" s="89">
        <v>0</v>
      </c>
      <c r="R12" s="90"/>
      <c r="S12" s="91">
        <v>19200</v>
      </c>
      <c r="T12" s="89">
        <v>0</v>
      </c>
      <c r="U12" s="90"/>
      <c r="V12" s="91"/>
      <c r="W12" s="89"/>
      <c r="X12" s="90"/>
      <c r="Y12" s="91">
        <v>17900</v>
      </c>
      <c r="Z12" s="89">
        <v>0</v>
      </c>
      <c r="AA12" s="90"/>
      <c r="AB12" s="91">
        <v>1022900</v>
      </c>
      <c r="AC12" s="89">
        <v>0</v>
      </c>
      <c r="AD12" s="90"/>
      <c r="AE12" s="91">
        <v>257000</v>
      </c>
      <c r="AF12" s="89">
        <v>0</v>
      </c>
      <c r="AG12" s="90"/>
      <c r="AH12" s="91">
        <v>4500</v>
      </c>
      <c r="AI12" s="89">
        <v>0</v>
      </c>
      <c r="AJ12" s="90"/>
      <c r="AK12" s="91">
        <v>95700</v>
      </c>
      <c r="AL12" s="89">
        <v>0</v>
      </c>
      <c r="AM12" s="90"/>
      <c r="AN12" s="91">
        <v>14000</v>
      </c>
      <c r="AO12" s="89">
        <v>0</v>
      </c>
      <c r="AP12" s="90"/>
      <c r="AQ12" s="91">
        <v>9000</v>
      </c>
      <c r="AR12" s="89">
        <v>0</v>
      </c>
      <c r="AS12" s="90"/>
      <c r="AT12" s="91">
        <v>0</v>
      </c>
      <c r="AU12" s="89">
        <v>0</v>
      </c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2503770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>
        <v>2500</v>
      </c>
      <c r="E13" s="89">
        <v>0</v>
      </c>
      <c r="F13" s="90"/>
      <c r="G13" s="88"/>
      <c r="H13" s="89"/>
      <c r="I13" s="90"/>
      <c r="J13" s="97"/>
      <c r="K13" s="89"/>
      <c r="L13" s="101"/>
      <c r="M13" s="91">
        <v>16500</v>
      </c>
      <c r="N13" s="89">
        <v>0</v>
      </c>
      <c r="O13" s="90"/>
      <c r="P13" s="91">
        <v>10000</v>
      </c>
      <c r="Q13" s="89">
        <v>0</v>
      </c>
      <c r="R13" s="90"/>
      <c r="S13" s="91">
        <v>16300</v>
      </c>
      <c r="T13" s="89">
        <v>0</v>
      </c>
      <c r="U13" s="90"/>
      <c r="V13" s="91"/>
      <c r="W13" s="89"/>
      <c r="X13" s="90"/>
      <c r="Y13" s="91"/>
      <c r="Z13" s="89"/>
      <c r="AA13" s="90"/>
      <c r="AB13" s="91">
        <v>46500</v>
      </c>
      <c r="AC13" s="89">
        <v>0</v>
      </c>
      <c r="AD13" s="90"/>
      <c r="AE13" s="91"/>
      <c r="AF13" s="89"/>
      <c r="AG13" s="90"/>
      <c r="AH13" s="91">
        <v>0</v>
      </c>
      <c r="AI13" s="89">
        <v>0</v>
      </c>
      <c r="AJ13" s="90"/>
      <c r="AK13" s="91">
        <v>247200</v>
      </c>
      <c r="AL13" s="89">
        <v>0</v>
      </c>
      <c r="AM13" s="90"/>
      <c r="AN13" s="91"/>
      <c r="AO13" s="89"/>
      <c r="AP13" s="90"/>
      <c r="AQ13" s="91">
        <v>3000</v>
      </c>
      <c r="AR13" s="89">
        <v>0</v>
      </c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342000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>
        <v>44000</v>
      </c>
      <c r="E16" s="89">
        <v>0</v>
      </c>
      <c r="F16" s="90"/>
      <c r="G16" s="88"/>
      <c r="H16" s="89"/>
      <c r="I16" s="90"/>
      <c r="J16" s="97"/>
      <c r="K16" s="89"/>
      <c r="L16" s="101"/>
      <c r="M16" s="91">
        <v>28800</v>
      </c>
      <c r="N16" s="89">
        <v>0</v>
      </c>
      <c r="O16" s="90"/>
      <c r="P16" s="97"/>
      <c r="Q16" s="89"/>
      <c r="R16" s="101"/>
      <c r="S16" s="91">
        <v>0</v>
      </c>
      <c r="T16" s="89">
        <v>0</v>
      </c>
      <c r="U16" s="90"/>
      <c r="V16" s="91"/>
      <c r="W16" s="89"/>
      <c r="X16" s="90"/>
      <c r="Y16" s="97"/>
      <c r="Z16" s="89"/>
      <c r="AA16" s="101"/>
      <c r="AB16" s="91">
        <v>2000</v>
      </c>
      <c r="AC16" s="89">
        <v>0</v>
      </c>
      <c r="AD16" s="90"/>
      <c r="AE16" s="97">
        <v>53800</v>
      </c>
      <c r="AF16" s="89">
        <v>0</v>
      </c>
      <c r="AG16" s="101"/>
      <c r="AH16" s="97"/>
      <c r="AI16" s="89"/>
      <c r="AJ16" s="101"/>
      <c r="AK16" s="97">
        <v>8000</v>
      </c>
      <c r="AL16" s="89">
        <v>0</v>
      </c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136600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>
        <v>8500</v>
      </c>
      <c r="E18" s="89">
        <v>0</v>
      </c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8500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>
        <v>94300</v>
      </c>
      <c r="E19" s="89">
        <v>0</v>
      </c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212630</v>
      </c>
      <c r="BJ19" s="89">
        <v>0</v>
      </c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306930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1320350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199000</v>
      </c>
      <c r="K20" s="78">
        <f t="shared" si="1"/>
        <v>0</v>
      </c>
      <c r="L20" s="77">
        <f t="shared" si="1"/>
        <v>0</v>
      </c>
      <c r="M20" s="98">
        <f t="shared" si="1"/>
        <v>656050</v>
      </c>
      <c r="N20" s="78">
        <f t="shared" si="1"/>
        <v>0</v>
      </c>
      <c r="O20" s="77">
        <f t="shared" si="1"/>
        <v>0</v>
      </c>
      <c r="P20" s="98">
        <f t="shared" si="1"/>
        <v>55520</v>
      </c>
      <c r="Q20" s="78">
        <f t="shared" si="1"/>
        <v>0</v>
      </c>
      <c r="R20" s="77">
        <f t="shared" si="1"/>
        <v>0</v>
      </c>
      <c r="S20" s="98">
        <f t="shared" si="1"/>
        <v>35500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126900</v>
      </c>
      <c r="Z20" s="78">
        <f t="shared" si="1"/>
        <v>0</v>
      </c>
      <c r="AA20" s="77">
        <f t="shared" si="1"/>
        <v>0</v>
      </c>
      <c r="AB20" s="98">
        <f t="shared" si="1"/>
        <v>1071400</v>
      </c>
      <c r="AC20" s="78">
        <f t="shared" si="1"/>
        <v>0</v>
      </c>
      <c r="AD20" s="77">
        <f t="shared" si="1"/>
        <v>0</v>
      </c>
      <c r="AE20" s="98">
        <f t="shared" si="1"/>
        <v>427300</v>
      </c>
      <c r="AF20" s="78">
        <f t="shared" si="1"/>
        <v>0</v>
      </c>
      <c r="AG20" s="77">
        <f t="shared" si="1"/>
        <v>0</v>
      </c>
      <c r="AH20" s="98">
        <f t="shared" si="1"/>
        <v>4500</v>
      </c>
      <c r="AI20" s="78">
        <f t="shared" si="1"/>
        <v>0</v>
      </c>
      <c r="AJ20" s="77">
        <f t="shared" si="1"/>
        <v>0</v>
      </c>
      <c r="AK20" s="98">
        <f t="shared" si="1"/>
        <v>350900</v>
      </c>
      <c r="AL20" s="78">
        <f t="shared" si="1"/>
        <v>0</v>
      </c>
      <c r="AM20" s="77">
        <f t="shared" si="1"/>
        <v>0</v>
      </c>
      <c r="AN20" s="98">
        <f t="shared" si="1"/>
        <v>14000</v>
      </c>
      <c r="AO20" s="78">
        <f t="shared" si="1"/>
        <v>0</v>
      </c>
      <c r="AP20" s="77">
        <f t="shared" si="1"/>
        <v>0</v>
      </c>
      <c r="AQ20" s="98">
        <f t="shared" si="1"/>
        <v>12000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212630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4486050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>
        <v>161000</v>
      </c>
      <c r="E24" s="89">
        <v>0</v>
      </c>
      <c r="F24" s="90"/>
      <c r="G24" s="88"/>
      <c r="H24" s="89"/>
      <c r="I24" s="90"/>
      <c r="J24" s="97">
        <v>0</v>
      </c>
      <c r="K24" s="89">
        <v>0</v>
      </c>
      <c r="L24" s="101"/>
      <c r="M24" s="97">
        <v>0</v>
      </c>
      <c r="N24" s="89">
        <v>0</v>
      </c>
      <c r="O24" s="101"/>
      <c r="P24" s="97">
        <v>0</v>
      </c>
      <c r="Q24" s="89">
        <v>0</v>
      </c>
      <c r="R24" s="101"/>
      <c r="S24" s="97">
        <v>0</v>
      </c>
      <c r="T24" s="89">
        <v>0</v>
      </c>
      <c r="U24" s="101"/>
      <c r="V24" s="97"/>
      <c r="W24" s="89"/>
      <c r="X24" s="101"/>
      <c r="Y24" s="97">
        <v>0</v>
      </c>
      <c r="Z24" s="89">
        <v>0</v>
      </c>
      <c r="AA24" s="101"/>
      <c r="AB24" s="97">
        <v>80000</v>
      </c>
      <c r="AC24" s="89">
        <v>0</v>
      </c>
      <c r="AD24" s="101"/>
      <c r="AE24" s="97">
        <v>200000</v>
      </c>
      <c r="AF24" s="89">
        <v>0</v>
      </c>
      <c r="AG24" s="101"/>
      <c r="AH24" s="97"/>
      <c r="AI24" s="89"/>
      <c r="AJ24" s="101"/>
      <c r="AK24" s="97">
        <v>0</v>
      </c>
      <c r="AL24" s="89">
        <v>0</v>
      </c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441000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>
        <v>0</v>
      </c>
      <c r="AL26" s="89">
        <v>0</v>
      </c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161000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80000</v>
      </c>
      <c r="AC28" s="78">
        <f t="shared" si="3"/>
        <v>0</v>
      </c>
      <c r="AD28" s="77">
        <f t="shared" si="3"/>
        <v>0</v>
      </c>
      <c r="AE28" s="98">
        <f t="shared" si="3"/>
        <v>200000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441000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>
        <v>0</v>
      </c>
      <c r="Z31" s="89">
        <v>0</v>
      </c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180000</v>
      </c>
      <c r="BM40" s="89">
        <v>0</v>
      </c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180000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180000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180000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>
        <v>800000</v>
      </c>
      <c r="BP45" s="89">
        <v>0</v>
      </c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800000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800000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800000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535200</v>
      </c>
      <c r="BS49" s="89">
        <v>0</v>
      </c>
      <c r="BT49" s="101"/>
      <c r="BU49" s="76"/>
      <c r="BV49" s="85">
        <f aca="true" t="shared" si="9" ref="BV49:BX50">D49+G49+J49+M49+P49+S49+V49+Y49+AB49+AE49+AH49+AK49+AN49+AQ49+AT49+AW49+AZ49+BC49+BF49+BI49+BL49+BO49+BR49</f>
        <v>535200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518000</v>
      </c>
      <c r="BS50" s="89">
        <v>0</v>
      </c>
      <c r="BT50" s="101"/>
      <c r="BU50" s="76"/>
      <c r="BV50" s="85">
        <f t="shared" si="9"/>
        <v>518000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1053200</v>
      </c>
      <c r="BS51" s="78">
        <f>BS49+BS50</f>
        <v>0</v>
      </c>
      <c r="BT51" s="77">
        <f>BT49+BT50</f>
        <v>0</v>
      </c>
      <c r="BU51" s="85"/>
      <c r="BV51" s="85">
        <f>BV49+BV50</f>
        <v>1053200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1481350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199000</v>
      </c>
      <c r="K53" s="86">
        <f t="shared" si="11"/>
        <v>0</v>
      </c>
      <c r="L53" s="86">
        <f t="shared" si="11"/>
        <v>0</v>
      </c>
      <c r="M53" s="86">
        <f t="shared" si="11"/>
        <v>656050</v>
      </c>
      <c r="N53" s="86">
        <f t="shared" si="11"/>
        <v>0</v>
      </c>
      <c r="O53" s="86">
        <f t="shared" si="11"/>
        <v>0</v>
      </c>
      <c r="P53" s="86">
        <f t="shared" si="11"/>
        <v>55520</v>
      </c>
      <c r="Q53" s="86">
        <f t="shared" si="11"/>
        <v>0</v>
      </c>
      <c r="R53" s="86">
        <f t="shared" si="11"/>
        <v>0</v>
      </c>
      <c r="S53" s="86">
        <f t="shared" si="11"/>
        <v>35500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126900</v>
      </c>
      <c r="Z53" s="86">
        <f t="shared" si="11"/>
        <v>0</v>
      </c>
      <c r="AA53" s="86">
        <f t="shared" si="11"/>
        <v>0</v>
      </c>
      <c r="AB53" s="86">
        <f t="shared" si="11"/>
        <v>1151400</v>
      </c>
      <c r="AC53" s="86">
        <f t="shared" si="11"/>
        <v>0</v>
      </c>
      <c r="AD53" s="86">
        <f t="shared" si="11"/>
        <v>0</v>
      </c>
      <c r="AE53" s="86">
        <f t="shared" si="11"/>
        <v>627300</v>
      </c>
      <c r="AF53" s="86">
        <f t="shared" si="11"/>
        <v>0</v>
      </c>
      <c r="AG53" s="86">
        <f t="shared" si="11"/>
        <v>0</v>
      </c>
      <c r="AH53" s="86">
        <f t="shared" si="11"/>
        <v>4500</v>
      </c>
      <c r="AI53" s="86">
        <f t="shared" si="11"/>
        <v>0</v>
      </c>
      <c r="AJ53" s="86">
        <f t="shared" si="11"/>
        <v>0</v>
      </c>
      <c r="AK53" s="86">
        <f t="shared" si="11"/>
        <v>350900</v>
      </c>
      <c r="AL53" s="86">
        <f t="shared" si="11"/>
        <v>0</v>
      </c>
      <c r="AM53" s="86">
        <f t="shared" si="11"/>
        <v>0</v>
      </c>
      <c r="AN53" s="86">
        <f t="shared" si="11"/>
        <v>14000</v>
      </c>
      <c r="AO53" s="86">
        <f t="shared" si="11"/>
        <v>0</v>
      </c>
      <c r="AP53" s="86">
        <f t="shared" si="11"/>
        <v>0</v>
      </c>
      <c r="AQ53" s="86">
        <f t="shared" si="11"/>
        <v>12000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212630</v>
      </c>
      <c r="BJ53" s="86">
        <f t="shared" si="11"/>
        <v>0</v>
      </c>
      <c r="BK53" s="86">
        <f t="shared" si="11"/>
        <v>0</v>
      </c>
      <c r="BL53" s="86">
        <f t="shared" si="11"/>
        <v>180000</v>
      </c>
      <c r="BM53" s="86">
        <f t="shared" si="11"/>
        <v>0</v>
      </c>
      <c r="BN53" s="86">
        <f t="shared" si="11"/>
        <v>0</v>
      </c>
      <c r="BO53" s="86">
        <f t="shared" si="11"/>
        <v>800000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1053200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6960250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150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699750</v>
      </c>
      <c r="E10" s="89">
        <v>0</v>
      </c>
      <c r="F10" s="90"/>
      <c r="G10" s="88"/>
      <c r="H10" s="89"/>
      <c r="I10" s="90"/>
      <c r="J10" s="97">
        <v>184000</v>
      </c>
      <c r="K10" s="89">
        <v>0</v>
      </c>
      <c r="L10" s="101"/>
      <c r="M10" s="91">
        <v>0</v>
      </c>
      <c r="N10" s="89">
        <v>0</v>
      </c>
      <c r="O10" s="90"/>
      <c r="P10" s="91">
        <v>0</v>
      </c>
      <c r="Q10" s="89">
        <v>0</v>
      </c>
      <c r="R10" s="90"/>
      <c r="S10" s="91"/>
      <c r="T10" s="89"/>
      <c r="U10" s="90"/>
      <c r="V10" s="91"/>
      <c r="W10" s="89"/>
      <c r="X10" s="90"/>
      <c r="Y10" s="91">
        <v>108000</v>
      </c>
      <c r="Z10" s="89">
        <v>0</v>
      </c>
      <c r="AA10" s="90"/>
      <c r="AB10" s="91">
        <v>0</v>
      </c>
      <c r="AC10" s="89">
        <v>0</v>
      </c>
      <c r="AD10" s="90"/>
      <c r="AE10" s="91">
        <v>114500</v>
      </c>
      <c r="AF10" s="89">
        <v>0</v>
      </c>
      <c r="AG10" s="90"/>
      <c r="AH10" s="91"/>
      <c r="AI10" s="89"/>
      <c r="AJ10" s="90"/>
      <c r="AK10" s="91">
        <v>0</v>
      </c>
      <c r="AL10" s="89">
        <v>0</v>
      </c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1106250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>
        <v>75000</v>
      </c>
      <c r="E11" s="89">
        <v>0</v>
      </c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75000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>
        <v>390300</v>
      </c>
      <c r="E12" s="89">
        <v>0</v>
      </c>
      <c r="F12" s="90"/>
      <c r="G12" s="88"/>
      <c r="H12" s="89"/>
      <c r="I12" s="90"/>
      <c r="J12" s="97">
        <v>15000</v>
      </c>
      <c r="K12" s="89">
        <v>0</v>
      </c>
      <c r="L12" s="101"/>
      <c r="M12" s="91">
        <v>610750</v>
      </c>
      <c r="N12" s="89">
        <v>0</v>
      </c>
      <c r="O12" s="90"/>
      <c r="P12" s="91">
        <v>45520</v>
      </c>
      <c r="Q12" s="89">
        <v>0</v>
      </c>
      <c r="R12" s="90"/>
      <c r="S12" s="91">
        <v>19200</v>
      </c>
      <c r="T12" s="89">
        <v>0</v>
      </c>
      <c r="U12" s="90"/>
      <c r="V12" s="91"/>
      <c r="W12" s="89"/>
      <c r="X12" s="90"/>
      <c r="Y12" s="91">
        <v>17500</v>
      </c>
      <c r="Z12" s="89">
        <v>0</v>
      </c>
      <c r="AA12" s="90"/>
      <c r="AB12" s="91">
        <v>1022600</v>
      </c>
      <c r="AC12" s="89">
        <v>0</v>
      </c>
      <c r="AD12" s="90"/>
      <c r="AE12" s="91">
        <v>257000</v>
      </c>
      <c r="AF12" s="89">
        <v>0</v>
      </c>
      <c r="AG12" s="90"/>
      <c r="AH12" s="91">
        <v>4500</v>
      </c>
      <c r="AI12" s="89">
        <v>0</v>
      </c>
      <c r="AJ12" s="90"/>
      <c r="AK12" s="91">
        <v>95700</v>
      </c>
      <c r="AL12" s="89">
        <v>0</v>
      </c>
      <c r="AM12" s="90"/>
      <c r="AN12" s="91">
        <v>14000</v>
      </c>
      <c r="AO12" s="89">
        <v>0</v>
      </c>
      <c r="AP12" s="90"/>
      <c r="AQ12" s="91">
        <v>9000</v>
      </c>
      <c r="AR12" s="89">
        <v>0</v>
      </c>
      <c r="AS12" s="90"/>
      <c r="AT12" s="91">
        <v>0</v>
      </c>
      <c r="AU12" s="89">
        <v>0</v>
      </c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2501070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>
        <v>2500</v>
      </c>
      <c r="E13" s="89">
        <v>0</v>
      </c>
      <c r="F13" s="90"/>
      <c r="G13" s="88"/>
      <c r="H13" s="89"/>
      <c r="I13" s="90"/>
      <c r="J13" s="97"/>
      <c r="K13" s="89"/>
      <c r="L13" s="101"/>
      <c r="M13" s="91">
        <v>16500</v>
      </c>
      <c r="N13" s="89">
        <v>0</v>
      </c>
      <c r="O13" s="90"/>
      <c r="P13" s="91">
        <v>9000</v>
      </c>
      <c r="Q13" s="89">
        <v>0</v>
      </c>
      <c r="R13" s="90"/>
      <c r="S13" s="91">
        <v>16300</v>
      </c>
      <c r="T13" s="89">
        <v>0</v>
      </c>
      <c r="U13" s="90"/>
      <c r="V13" s="91"/>
      <c r="W13" s="89"/>
      <c r="X13" s="90"/>
      <c r="Y13" s="91"/>
      <c r="Z13" s="89"/>
      <c r="AA13" s="90"/>
      <c r="AB13" s="91">
        <v>46500</v>
      </c>
      <c r="AC13" s="89">
        <v>0</v>
      </c>
      <c r="AD13" s="90"/>
      <c r="AE13" s="91"/>
      <c r="AF13" s="89"/>
      <c r="AG13" s="90"/>
      <c r="AH13" s="91">
        <v>0</v>
      </c>
      <c r="AI13" s="89">
        <v>0</v>
      </c>
      <c r="AJ13" s="90"/>
      <c r="AK13" s="91">
        <v>247200</v>
      </c>
      <c r="AL13" s="89">
        <v>0</v>
      </c>
      <c r="AM13" s="90"/>
      <c r="AN13" s="91"/>
      <c r="AO13" s="89"/>
      <c r="AP13" s="90"/>
      <c r="AQ13" s="91">
        <v>3000</v>
      </c>
      <c r="AR13" s="89">
        <v>0</v>
      </c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341000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>
        <v>43500</v>
      </c>
      <c r="E16" s="89">
        <v>0</v>
      </c>
      <c r="F16" s="90"/>
      <c r="G16" s="88"/>
      <c r="H16" s="89"/>
      <c r="I16" s="90"/>
      <c r="J16" s="97"/>
      <c r="K16" s="89"/>
      <c r="L16" s="101"/>
      <c r="M16" s="91">
        <v>28500</v>
      </c>
      <c r="N16" s="89">
        <v>0</v>
      </c>
      <c r="O16" s="90"/>
      <c r="P16" s="97"/>
      <c r="Q16" s="89"/>
      <c r="R16" s="101"/>
      <c r="S16" s="91">
        <v>0</v>
      </c>
      <c r="T16" s="89">
        <v>0</v>
      </c>
      <c r="U16" s="90"/>
      <c r="V16" s="91"/>
      <c r="W16" s="89"/>
      <c r="X16" s="90"/>
      <c r="Y16" s="97"/>
      <c r="Z16" s="89"/>
      <c r="AA16" s="101"/>
      <c r="AB16" s="91">
        <v>1800</v>
      </c>
      <c r="AC16" s="89">
        <v>0</v>
      </c>
      <c r="AD16" s="90"/>
      <c r="AE16" s="97">
        <v>53500</v>
      </c>
      <c r="AF16" s="89">
        <v>0</v>
      </c>
      <c r="AG16" s="101"/>
      <c r="AH16" s="97"/>
      <c r="AI16" s="89"/>
      <c r="AJ16" s="101"/>
      <c r="AK16" s="97">
        <v>8000</v>
      </c>
      <c r="AL16" s="89">
        <v>0</v>
      </c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135300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>
        <v>8500</v>
      </c>
      <c r="E18" s="89">
        <v>0</v>
      </c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8500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>
        <v>94300</v>
      </c>
      <c r="E19" s="89">
        <v>0</v>
      </c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244630</v>
      </c>
      <c r="BJ19" s="89">
        <v>0</v>
      </c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338930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1313850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199000</v>
      </c>
      <c r="K20" s="78">
        <f t="shared" si="1"/>
        <v>0</v>
      </c>
      <c r="L20" s="77">
        <f t="shared" si="1"/>
        <v>0</v>
      </c>
      <c r="M20" s="98">
        <f t="shared" si="1"/>
        <v>655750</v>
      </c>
      <c r="N20" s="78">
        <f t="shared" si="1"/>
        <v>0</v>
      </c>
      <c r="O20" s="77">
        <f t="shared" si="1"/>
        <v>0</v>
      </c>
      <c r="P20" s="98">
        <f t="shared" si="1"/>
        <v>54520</v>
      </c>
      <c r="Q20" s="78">
        <f t="shared" si="1"/>
        <v>0</v>
      </c>
      <c r="R20" s="77">
        <f t="shared" si="1"/>
        <v>0</v>
      </c>
      <c r="S20" s="98">
        <f t="shared" si="1"/>
        <v>35500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125500</v>
      </c>
      <c r="Z20" s="78">
        <f t="shared" si="1"/>
        <v>0</v>
      </c>
      <c r="AA20" s="77">
        <f t="shared" si="1"/>
        <v>0</v>
      </c>
      <c r="AB20" s="98">
        <f t="shared" si="1"/>
        <v>1070900</v>
      </c>
      <c r="AC20" s="78">
        <f t="shared" si="1"/>
        <v>0</v>
      </c>
      <c r="AD20" s="77">
        <f t="shared" si="1"/>
        <v>0</v>
      </c>
      <c r="AE20" s="98">
        <f t="shared" si="1"/>
        <v>425000</v>
      </c>
      <c r="AF20" s="78">
        <f t="shared" si="1"/>
        <v>0</v>
      </c>
      <c r="AG20" s="77">
        <f t="shared" si="1"/>
        <v>0</v>
      </c>
      <c r="AH20" s="98">
        <f t="shared" si="1"/>
        <v>4500</v>
      </c>
      <c r="AI20" s="78">
        <f t="shared" si="1"/>
        <v>0</v>
      </c>
      <c r="AJ20" s="77">
        <f t="shared" si="1"/>
        <v>0</v>
      </c>
      <c r="AK20" s="98">
        <f t="shared" si="1"/>
        <v>350900</v>
      </c>
      <c r="AL20" s="78">
        <f t="shared" si="1"/>
        <v>0</v>
      </c>
      <c r="AM20" s="77">
        <f t="shared" si="1"/>
        <v>0</v>
      </c>
      <c r="AN20" s="98">
        <f t="shared" si="1"/>
        <v>14000</v>
      </c>
      <c r="AO20" s="78">
        <f t="shared" si="1"/>
        <v>0</v>
      </c>
      <c r="AP20" s="77">
        <f t="shared" si="1"/>
        <v>0</v>
      </c>
      <c r="AQ20" s="98">
        <f t="shared" si="1"/>
        <v>12000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244630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4506050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>
        <v>102000</v>
      </c>
      <c r="E24" s="89">
        <v>0</v>
      </c>
      <c r="F24" s="90"/>
      <c r="G24" s="88"/>
      <c r="H24" s="89"/>
      <c r="I24" s="90"/>
      <c r="J24" s="97">
        <v>0</v>
      </c>
      <c r="K24" s="89">
        <v>0</v>
      </c>
      <c r="L24" s="101"/>
      <c r="M24" s="97">
        <v>0</v>
      </c>
      <c r="N24" s="89">
        <v>0</v>
      </c>
      <c r="O24" s="101"/>
      <c r="P24" s="97">
        <v>0</v>
      </c>
      <c r="Q24" s="89">
        <v>0</v>
      </c>
      <c r="R24" s="101"/>
      <c r="S24" s="97">
        <v>0</v>
      </c>
      <c r="T24" s="89">
        <v>0</v>
      </c>
      <c r="U24" s="101"/>
      <c r="V24" s="97"/>
      <c r="W24" s="89"/>
      <c r="X24" s="101"/>
      <c r="Y24" s="97">
        <v>0</v>
      </c>
      <c r="Z24" s="89">
        <v>0</v>
      </c>
      <c r="AA24" s="101"/>
      <c r="AB24" s="97">
        <v>80000</v>
      </c>
      <c r="AC24" s="89">
        <v>0</v>
      </c>
      <c r="AD24" s="101"/>
      <c r="AE24" s="97">
        <v>0</v>
      </c>
      <c r="AF24" s="89">
        <v>0</v>
      </c>
      <c r="AG24" s="101"/>
      <c r="AH24" s="97"/>
      <c r="AI24" s="89"/>
      <c r="AJ24" s="101"/>
      <c r="AK24" s="97">
        <v>0</v>
      </c>
      <c r="AL24" s="89">
        <v>0</v>
      </c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182000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>
        <v>0</v>
      </c>
      <c r="AL26" s="89">
        <v>0</v>
      </c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102000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80000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182000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>
        <v>0</v>
      </c>
      <c r="Z31" s="89">
        <v>0</v>
      </c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160000</v>
      </c>
      <c r="BM40" s="89">
        <v>0</v>
      </c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160000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160000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160000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>
        <v>800000</v>
      </c>
      <c r="BP45" s="89">
        <v>0</v>
      </c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800000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800000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800000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535200</v>
      </c>
      <c r="BS49" s="89">
        <v>0</v>
      </c>
      <c r="BT49" s="101"/>
      <c r="BU49" s="76"/>
      <c r="BV49" s="85">
        <f aca="true" t="shared" si="9" ref="BV49:BX50">D49+G49+J49+M49+P49+S49+V49+Y49+AB49+AE49+AH49+AK49+AN49+AQ49+AT49+AW49+AZ49+BC49+BF49+BI49+BL49+BO49+BR49</f>
        <v>535200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518000</v>
      </c>
      <c r="BS50" s="89">
        <v>0</v>
      </c>
      <c r="BT50" s="101"/>
      <c r="BU50" s="76"/>
      <c r="BV50" s="85">
        <f t="shared" si="9"/>
        <v>518000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1053200</v>
      </c>
      <c r="BS51" s="78">
        <f>BS49+BS50</f>
        <v>0</v>
      </c>
      <c r="BT51" s="77">
        <f>BT49+BT50</f>
        <v>0</v>
      </c>
      <c r="BU51" s="85"/>
      <c r="BV51" s="85">
        <f>BV49+BV50</f>
        <v>1053200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1415850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199000</v>
      </c>
      <c r="K53" s="86">
        <f t="shared" si="11"/>
        <v>0</v>
      </c>
      <c r="L53" s="86">
        <f t="shared" si="11"/>
        <v>0</v>
      </c>
      <c r="M53" s="86">
        <f t="shared" si="11"/>
        <v>655750</v>
      </c>
      <c r="N53" s="86">
        <f t="shared" si="11"/>
        <v>0</v>
      </c>
      <c r="O53" s="86">
        <f t="shared" si="11"/>
        <v>0</v>
      </c>
      <c r="P53" s="86">
        <f t="shared" si="11"/>
        <v>54520</v>
      </c>
      <c r="Q53" s="86">
        <f t="shared" si="11"/>
        <v>0</v>
      </c>
      <c r="R53" s="86">
        <f t="shared" si="11"/>
        <v>0</v>
      </c>
      <c r="S53" s="86">
        <f t="shared" si="11"/>
        <v>35500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125500</v>
      </c>
      <c r="Z53" s="86">
        <f t="shared" si="11"/>
        <v>0</v>
      </c>
      <c r="AA53" s="86">
        <f t="shared" si="11"/>
        <v>0</v>
      </c>
      <c r="AB53" s="86">
        <f t="shared" si="11"/>
        <v>1150900</v>
      </c>
      <c r="AC53" s="86">
        <f t="shared" si="11"/>
        <v>0</v>
      </c>
      <c r="AD53" s="86">
        <f t="shared" si="11"/>
        <v>0</v>
      </c>
      <c r="AE53" s="86">
        <f t="shared" si="11"/>
        <v>425000</v>
      </c>
      <c r="AF53" s="86">
        <f t="shared" si="11"/>
        <v>0</v>
      </c>
      <c r="AG53" s="86">
        <f t="shared" si="11"/>
        <v>0</v>
      </c>
      <c r="AH53" s="86">
        <f t="shared" si="11"/>
        <v>4500</v>
      </c>
      <c r="AI53" s="86">
        <f t="shared" si="11"/>
        <v>0</v>
      </c>
      <c r="AJ53" s="86">
        <f t="shared" si="11"/>
        <v>0</v>
      </c>
      <c r="AK53" s="86">
        <f t="shared" si="11"/>
        <v>350900</v>
      </c>
      <c r="AL53" s="86">
        <f t="shared" si="11"/>
        <v>0</v>
      </c>
      <c r="AM53" s="86">
        <f t="shared" si="11"/>
        <v>0</v>
      </c>
      <c r="AN53" s="86">
        <f t="shared" si="11"/>
        <v>14000</v>
      </c>
      <c r="AO53" s="86">
        <f t="shared" si="11"/>
        <v>0</v>
      </c>
      <c r="AP53" s="86">
        <f t="shared" si="11"/>
        <v>0</v>
      </c>
      <c r="AQ53" s="86">
        <f t="shared" si="11"/>
        <v>12000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244630</v>
      </c>
      <c r="BJ53" s="86">
        <f t="shared" si="11"/>
        <v>0</v>
      </c>
      <c r="BK53" s="86">
        <f t="shared" si="11"/>
        <v>0</v>
      </c>
      <c r="BL53" s="86">
        <f t="shared" si="11"/>
        <v>160000</v>
      </c>
      <c r="BM53" s="86">
        <f t="shared" si="11"/>
        <v>0</v>
      </c>
      <c r="BN53" s="86">
        <f t="shared" si="11"/>
        <v>0</v>
      </c>
      <c r="BO53" s="86">
        <f t="shared" si="11"/>
        <v>800000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1053200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6701250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56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7" s="21" customFormat="1" ht="19.5" customHeight="1" thickBot="1">
      <c r="A3" s="106"/>
      <c r="B3" s="58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65" t="s">
        <v>144</v>
      </c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103" t="s">
        <v>140</v>
      </c>
      <c r="E7" s="32" t="s">
        <v>141</v>
      </c>
      <c r="F7" s="33"/>
      <c r="G7" s="32" t="s">
        <v>140</v>
      </c>
      <c r="H7" s="32" t="s">
        <v>141</v>
      </c>
      <c r="I7" s="33"/>
      <c r="J7" s="32" t="s">
        <v>140</v>
      </c>
      <c r="K7" s="32" t="s">
        <v>141</v>
      </c>
      <c r="L7" s="33"/>
      <c r="M7" s="32" t="s">
        <v>140</v>
      </c>
      <c r="N7" s="32" t="s">
        <v>141</v>
      </c>
      <c r="O7" s="33"/>
      <c r="P7" s="32" t="s">
        <v>140</v>
      </c>
      <c r="Q7" s="32" t="s">
        <v>141</v>
      </c>
      <c r="R7" s="33"/>
      <c r="S7" s="32" t="s">
        <v>140</v>
      </c>
      <c r="T7" s="32" t="s">
        <v>141</v>
      </c>
      <c r="U7" s="33"/>
      <c r="V7" s="32" t="s">
        <v>140</v>
      </c>
      <c r="W7" s="32" t="s">
        <v>141</v>
      </c>
      <c r="X7" s="33"/>
      <c r="Y7" s="32" t="s">
        <v>140</v>
      </c>
      <c r="Z7" s="32" t="s">
        <v>141</v>
      </c>
      <c r="AA7" s="33"/>
      <c r="AB7" s="32" t="s">
        <v>140</v>
      </c>
      <c r="AC7" s="32" t="s">
        <v>141</v>
      </c>
      <c r="AD7" s="33"/>
      <c r="AE7" s="32" t="s">
        <v>140</v>
      </c>
      <c r="AF7" s="32" t="s">
        <v>141</v>
      </c>
      <c r="AG7" s="33"/>
      <c r="AH7" s="32" t="s">
        <v>140</v>
      </c>
      <c r="AI7" s="32" t="s">
        <v>141</v>
      </c>
      <c r="AJ7" s="33"/>
      <c r="AK7" s="32" t="s">
        <v>140</v>
      </c>
      <c r="AL7" s="32" t="s">
        <v>141</v>
      </c>
      <c r="AM7" s="33"/>
      <c r="AN7" s="32" t="s">
        <v>140</v>
      </c>
      <c r="AO7" s="32" t="s">
        <v>141</v>
      </c>
      <c r="AP7" s="33"/>
      <c r="AQ7" s="32" t="s">
        <v>140</v>
      </c>
      <c r="AR7" s="32" t="s">
        <v>141</v>
      </c>
      <c r="AS7" s="33"/>
      <c r="AT7" s="32" t="s">
        <v>140</v>
      </c>
      <c r="AU7" s="32" t="s">
        <v>141</v>
      </c>
      <c r="AV7" s="33"/>
      <c r="AW7" s="32" t="s">
        <v>140</v>
      </c>
      <c r="AX7" s="32" t="s">
        <v>141</v>
      </c>
      <c r="AY7" s="33"/>
      <c r="AZ7" s="32" t="s">
        <v>140</v>
      </c>
      <c r="BA7" s="32" t="s">
        <v>141</v>
      </c>
      <c r="BB7" s="33"/>
      <c r="BC7" s="32" t="s">
        <v>140</v>
      </c>
      <c r="BD7" s="32" t="s">
        <v>141</v>
      </c>
      <c r="BE7" s="33"/>
      <c r="BF7" s="32" t="s">
        <v>140</v>
      </c>
      <c r="BG7" s="32" t="s">
        <v>141</v>
      </c>
      <c r="BH7" s="33"/>
      <c r="BI7" s="32" t="s">
        <v>140</v>
      </c>
      <c r="BJ7" s="32" t="s">
        <v>141</v>
      </c>
      <c r="BK7" s="33"/>
      <c r="BL7" s="32" t="s">
        <v>140</v>
      </c>
      <c r="BM7" s="32" t="s">
        <v>141</v>
      </c>
      <c r="BN7" s="33"/>
      <c r="BO7" s="32" t="s">
        <v>140</v>
      </c>
      <c r="BP7" s="32" t="s">
        <v>141</v>
      </c>
      <c r="BQ7" s="33"/>
      <c r="BR7" s="32" t="s">
        <v>140</v>
      </c>
      <c r="BS7" s="32" t="s">
        <v>141</v>
      </c>
      <c r="BT7" s="33"/>
      <c r="BU7" s="34"/>
      <c r="BV7" s="32" t="s">
        <v>140</v>
      </c>
      <c r="BW7" s="32" t="s">
        <v>141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0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1"/>
        <v>0</v>
      </c>
      <c r="BX11" s="79">
        <f t="shared" si="2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1"/>
        <v>0</v>
      </c>
      <c r="BX12" s="79">
        <f t="shared" si="2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1"/>
        <v>0</v>
      </c>
      <c r="BX13" s="79">
        <f t="shared" si="2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1"/>
        <v>0</v>
      </c>
      <c r="BX16" s="79">
        <f t="shared" si="2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1"/>
        <v>0</v>
      </c>
      <c r="BX18" s="79">
        <f t="shared" si="2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1"/>
        <v>0</v>
      </c>
      <c r="BX19" s="79">
        <f t="shared" si="2"/>
        <v>0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0</v>
      </c>
      <c r="E20" s="78">
        <f t="shared" si="3"/>
        <v>0</v>
      </c>
      <c r="F20" s="79">
        <f t="shared" si="3"/>
        <v>0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0</v>
      </c>
      <c r="N20" s="78">
        <f t="shared" si="3"/>
        <v>0</v>
      </c>
      <c r="O20" s="77">
        <f t="shared" si="3"/>
        <v>0</v>
      </c>
      <c r="P20" s="98">
        <f t="shared" si="3"/>
        <v>0</v>
      </c>
      <c r="Q20" s="78">
        <f t="shared" si="3"/>
        <v>0</v>
      </c>
      <c r="R20" s="77">
        <f t="shared" si="3"/>
        <v>0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0</v>
      </c>
      <c r="AC20" s="78">
        <f t="shared" si="3"/>
        <v>0</v>
      </c>
      <c r="AD20" s="77">
        <f t="shared" si="3"/>
        <v>0</v>
      </c>
      <c r="AE20" s="98">
        <f t="shared" si="3"/>
        <v>0</v>
      </c>
      <c r="AF20" s="78">
        <f t="shared" si="3"/>
        <v>0</v>
      </c>
      <c r="AG20" s="77">
        <f t="shared" si="3"/>
        <v>0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0</v>
      </c>
      <c r="AL20" s="78">
        <f t="shared" si="3"/>
        <v>0</v>
      </c>
      <c r="AM20" s="77">
        <f t="shared" si="3"/>
        <v>0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0</v>
      </c>
      <c r="BW24" s="77">
        <f t="shared" si="4"/>
        <v>0</v>
      </c>
      <c r="BX24" s="79">
        <f t="shared" si="4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0</v>
      </c>
      <c r="E28" s="78">
        <f t="shared" si="5"/>
        <v>0</v>
      </c>
      <c r="F28" s="79">
        <f t="shared" si="5"/>
        <v>0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0</v>
      </c>
      <c r="AC28" s="78">
        <f t="shared" si="5"/>
        <v>0</v>
      </c>
      <c r="AD28" s="77">
        <f t="shared" si="5"/>
        <v>0</v>
      </c>
      <c r="AE28" s="98">
        <f t="shared" si="5"/>
        <v>0</v>
      </c>
      <c r="AF28" s="78">
        <f t="shared" si="5"/>
        <v>0</v>
      </c>
      <c r="AG28" s="77">
        <f t="shared" si="5"/>
        <v>0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10"/>
        <v>0</v>
      </c>
      <c r="BW40" s="77">
        <f t="shared" si="10"/>
        <v>0</v>
      </c>
      <c r="BX40" s="79">
        <f t="shared" si="10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0</v>
      </c>
      <c r="BM42" s="78">
        <f t="shared" si="12"/>
        <v>0</v>
      </c>
      <c r="BN42" s="77">
        <f t="shared" si="12"/>
        <v>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15" ref="BV49:BX50">D49+G49+J49+M49+P49+S49+V49+Y49+AB49+AE49+AH49+AK49+AN49+AQ49+AT49+AW49+AZ49+BC49+BF49+BI49+BL49+BO49+BR49</f>
        <v>0</v>
      </c>
      <c r="BW49" s="77">
        <f t="shared" si="15"/>
        <v>0</v>
      </c>
      <c r="BX49" s="79">
        <f t="shared" si="15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15"/>
        <v>0</v>
      </c>
      <c r="BW50" s="77">
        <f t="shared" si="15"/>
        <v>0</v>
      </c>
      <c r="BX50" s="79">
        <f t="shared" si="15"/>
        <v>0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0</v>
      </c>
      <c r="E53" s="86">
        <f t="shared" si="18"/>
        <v>0</v>
      </c>
      <c r="F53" s="86">
        <f t="shared" si="18"/>
        <v>0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0</v>
      </c>
      <c r="N53" s="86">
        <f t="shared" si="18"/>
        <v>0</v>
      </c>
      <c r="O53" s="86">
        <f t="shared" si="18"/>
        <v>0</v>
      </c>
      <c r="P53" s="86">
        <f t="shared" si="18"/>
        <v>0</v>
      </c>
      <c r="Q53" s="86">
        <f t="shared" si="18"/>
        <v>0</v>
      </c>
      <c r="R53" s="86">
        <f t="shared" si="18"/>
        <v>0</v>
      </c>
      <c r="S53" s="86">
        <f t="shared" si="18"/>
        <v>0</v>
      </c>
      <c r="T53" s="86">
        <f t="shared" si="18"/>
        <v>0</v>
      </c>
      <c r="U53" s="86">
        <f t="shared" si="18"/>
        <v>0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0</v>
      </c>
      <c r="AC53" s="86">
        <f t="shared" si="18"/>
        <v>0</v>
      </c>
      <c r="AD53" s="86">
        <f t="shared" si="18"/>
        <v>0</v>
      </c>
      <c r="AE53" s="86">
        <f t="shared" si="18"/>
        <v>0</v>
      </c>
      <c r="AF53" s="86">
        <f t="shared" si="18"/>
        <v>0</v>
      </c>
      <c r="AG53" s="86">
        <f t="shared" si="18"/>
        <v>0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0</v>
      </c>
      <c r="AL53" s="86">
        <f t="shared" si="19"/>
        <v>0</v>
      </c>
      <c r="AM53" s="86">
        <f t="shared" si="19"/>
        <v>0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0</v>
      </c>
      <c r="BM53" s="86">
        <f t="shared" si="19"/>
        <v>0</v>
      </c>
      <c r="BN53" s="86">
        <f t="shared" si="19"/>
        <v>0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0</v>
      </c>
      <c r="BS53" s="86">
        <f t="shared" si="19"/>
        <v>0</v>
      </c>
      <c r="BT53" s="86">
        <f t="shared" si="19"/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2:77" ht="25.5" customHeight="1" thickBot="1" thickTop="1">
      <c r="B54" s="139" t="s">
        <v>147</v>
      </c>
      <c r="C54" s="140"/>
      <c r="D54" s="86"/>
      <c r="E54" s="93"/>
      <c r="F54" s="94"/>
      <c r="G54" s="86"/>
      <c r="H54" s="93"/>
      <c r="I54" s="94"/>
      <c r="J54" s="86"/>
      <c r="K54" s="93"/>
      <c r="L54" s="94"/>
      <c r="M54" s="86"/>
      <c r="N54" s="93"/>
      <c r="O54" s="94"/>
      <c r="P54" s="86"/>
      <c r="Q54" s="93"/>
      <c r="R54" s="94"/>
      <c r="S54" s="86"/>
      <c r="T54" s="93"/>
      <c r="U54" s="94"/>
      <c r="V54" s="86"/>
      <c r="W54" s="93"/>
      <c r="X54" s="94"/>
      <c r="Y54" s="86"/>
      <c r="Z54" s="93"/>
      <c r="AA54" s="94"/>
      <c r="AB54" s="86"/>
      <c r="AC54" s="93"/>
      <c r="AD54" s="94"/>
      <c r="AE54" s="86"/>
      <c r="AF54" s="93"/>
      <c r="AG54" s="94"/>
      <c r="AH54" s="86"/>
      <c r="AI54" s="93"/>
      <c r="AJ54" s="94"/>
      <c r="AK54" s="86"/>
      <c r="AL54" s="93"/>
      <c r="AM54" s="94"/>
      <c r="AN54" s="86"/>
      <c r="AO54" s="93"/>
      <c r="AP54" s="94"/>
      <c r="AQ54" s="86"/>
      <c r="AR54" s="93"/>
      <c r="AS54" s="94"/>
      <c r="AT54" s="86"/>
      <c r="AU54" s="93"/>
      <c r="AV54" s="94"/>
      <c r="AW54" s="86"/>
      <c r="AX54" s="93"/>
      <c r="AY54" s="94"/>
      <c r="AZ54" s="86"/>
      <c r="BA54" s="93"/>
      <c r="BB54" s="94"/>
      <c r="BC54" s="86"/>
      <c r="BD54" s="93"/>
      <c r="BE54" s="94"/>
      <c r="BF54" s="86"/>
      <c r="BG54" s="93"/>
      <c r="BH54" s="94"/>
      <c r="BI54" s="86"/>
      <c r="BJ54" s="93"/>
      <c r="BK54" s="94"/>
      <c r="BL54" s="86"/>
      <c r="BM54" s="93"/>
      <c r="BN54" s="94"/>
      <c r="BO54" s="86"/>
      <c r="BP54" s="93"/>
      <c r="BQ54" s="94"/>
      <c r="BR54" s="86"/>
      <c r="BS54" s="93"/>
      <c r="BT54" s="94"/>
      <c r="BU54" s="87"/>
      <c r="BV54" s="86">
        <f>IF((Spese_Rendiconto_Anno0!BV53+Spese_Rendiconto_Anno0!BW53-Entrate_Rendiconto_Anno0!D58)&lt;0,Entrate_Rendiconto_Anno0!D58-Spese_Rendiconto_Anno0!BV53-Spese_Rendiconto_Anno0!BW53,0)</f>
        <v>0</v>
      </c>
      <c r="BW54" s="93"/>
      <c r="BX54" s="94">
        <f>IF((Spese_Rendiconto_Anno0!BX53-Entrate_Rendiconto_Anno0!E58)&lt;0,Entrate_Rendiconto_Anno0!E58-Spese_Rendiconto_Anno0!BX53,0)</f>
        <v>0</v>
      </c>
      <c r="BY54" s="65" t="s">
        <v>143</v>
      </c>
    </row>
    <row r="55" ht="19.5" customHeight="1" thickTop="1">
      <c r="B55" s="67" t="s">
        <v>136</v>
      </c>
    </row>
    <row r="56" ht="15">
      <c r="B56" s="67" t="s">
        <v>135</v>
      </c>
    </row>
  </sheetData>
  <sheetProtection password="D3C7" sheet="1"/>
  <mergeCells count="77">
    <mergeCell ref="S4:U4"/>
    <mergeCell ref="V4:X4"/>
    <mergeCell ref="AK4:AM4"/>
    <mergeCell ref="AN4:AP4"/>
    <mergeCell ref="A1:A65536"/>
    <mergeCell ref="B1:BX2"/>
    <mergeCell ref="B4:C7"/>
    <mergeCell ref="D4:F4"/>
    <mergeCell ref="G4:I4"/>
    <mergeCell ref="J4:L4"/>
    <mergeCell ref="M4:O4"/>
    <mergeCell ref="P4:R4"/>
    <mergeCell ref="BU4:BU5"/>
    <mergeCell ref="BV4:BX5"/>
    <mergeCell ref="AQ4:AS4"/>
    <mergeCell ref="AT4:AV4"/>
    <mergeCell ref="AW4:AY4"/>
    <mergeCell ref="AZ4:BB4"/>
    <mergeCell ref="BC4:BE4"/>
    <mergeCell ref="BF4:BH4"/>
    <mergeCell ref="P5:R5"/>
    <mergeCell ref="S5:U5"/>
    <mergeCell ref="BI4:BK4"/>
    <mergeCell ref="BL4:BN4"/>
    <mergeCell ref="BO4:BQ4"/>
    <mergeCell ref="BR4:BT4"/>
    <mergeCell ref="Y4:AA4"/>
    <mergeCell ref="AB4:AD4"/>
    <mergeCell ref="AE4:AG4"/>
    <mergeCell ref="AH4:AJ4"/>
    <mergeCell ref="BC5:BE5"/>
    <mergeCell ref="V5:X5"/>
    <mergeCell ref="Y5:AA5"/>
    <mergeCell ref="AB5:AD5"/>
    <mergeCell ref="AE5:AG5"/>
    <mergeCell ref="AH5:AJ5"/>
    <mergeCell ref="AK5:AM5"/>
    <mergeCell ref="D6:E6"/>
    <mergeCell ref="G6:H6"/>
    <mergeCell ref="J6:K6"/>
    <mergeCell ref="M6:N6"/>
    <mergeCell ref="P6:Q6"/>
    <mergeCell ref="AN5:AP5"/>
    <mergeCell ref="D5:F5"/>
    <mergeCell ref="G5:I5"/>
    <mergeCell ref="J5:L5"/>
    <mergeCell ref="M5:O5"/>
    <mergeCell ref="AH6:AI6"/>
    <mergeCell ref="BF5:BH5"/>
    <mergeCell ref="BI5:BK5"/>
    <mergeCell ref="BL5:BN5"/>
    <mergeCell ref="BO5:BQ5"/>
    <mergeCell ref="BR5:BT5"/>
    <mergeCell ref="AQ5:AS5"/>
    <mergeCell ref="AT5:AV5"/>
    <mergeCell ref="AW5:AY5"/>
    <mergeCell ref="AZ5:BB5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BV6:BW6"/>
    <mergeCell ref="B53:C53"/>
    <mergeCell ref="B54:C54"/>
    <mergeCell ref="BC6:BD6"/>
    <mergeCell ref="BF6:BG6"/>
    <mergeCell ref="BI6:BJ6"/>
    <mergeCell ref="BL6:BM6"/>
    <mergeCell ref="BO6:BP6"/>
    <mergeCell ref="BR6:BS6"/>
    <mergeCell ref="AK6:AL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7" r:id="rId1"/>
  <colBreaks count="3" manualBreakCount="3">
    <brk id="18" max="65535" man="1"/>
    <brk id="33" max="65535" man="1"/>
    <brk id="6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2017-01-30T15:49:03Z</dcterms:modified>
  <cp:category/>
  <cp:version/>
  <cp:contentType/>
  <cp:contentStatus/>
</cp:coreProperties>
</file>