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<sst xmlns="http://schemas.openxmlformats.org/spreadsheetml/2006/main" count="870" uniqueCount="149">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</sst>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8526</v>
      </c>
      <c r="E5" s="38"/>
    </row>
    <row r="6" spans="2:5" ht="15">
      <c r="B6" s="8"/>
      <c r="C6" s="5" t="s">
        <v>5</v>
      </c>
      <c r="D6" s="39">
        <v>43620.81</v>
      </c>
      <c r="E6" s="40"/>
    </row>
    <row r="7" spans="2:5" ht="15">
      <c r="B7" s="8"/>
      <c r="C7" s="5" t="s">
        <v>6</v>
      </c>
      <c r="D7" s="39">
        <v>330192.45999999996</v>
      </c>
      <c r="E7" s="40"/>
    </row>
    <row r="8" spans="2:5" ht="15.75" thickBot="1">
      <c r="B8" s="9"/>
      <c r="C8" s="6" t="s">
        <v>7</v>
      </c>
      <c r="D8" s="41"/>
      <c r="E8" s="42">
        <v>489566.97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803680.94</v>
      </c>
      <c r="E10" s="45">
        <v>791829.6099999999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265128.44</v>
      </c>
      <c r="E14" s="45">
        <v>273064.87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1068809.38</v>
      </c>
      <c r="E16" s="51">
        <f>E10+E11+E12+E13+E14+E15</f>
        <v>1064894.48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85781.47</v>
      </c>
      <c r="E18" s="45">
        <v>79150.53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85781.47</v>
      </c>
      <c r="E23" s="51">
        <f>E18+E19+E20+E21+E22</f>
        <v>79150.53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200445.7499999999</v>
      </c>
      <c r="E25" s="45">
        <v>182595.98999999996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0.25</v>
      </c>
      <c r="E27" s="45">
        <v>0.56</v>
      </c>
    </row>
    <row r="28" spans="2:5" ht="15">
      <c r="B28" s="13">
        <v>30400</v>
      </c>
      <c r="C28" s="54" t="s">
        <v>30</v>
      </c>
      <c r="D28" s="49">
        <v>2021.49</v>
      </c>
      <c r="E28" s="45">
        <v>4231.33</v>
      </c>
    </row>
    <row r="29" spans="2:5" ht="15">
      <c r="B29" s="13">
        <v>30500</v>
      </c>
      <c r="C29" s="54" t="s">
        <v>31</v>
      </c>
      <c r="D29" s="59">
        <v>112787.5</v>
      </c>
      <c r="E29" s="50">
        <v>32487.26000000001</v>
      </c>
    </row>
    <row r="30" spans="2:5" ht="15.75" thickBot="1">
      <c r="B30" s="16">
        <v>30000</v>
      </c>
      <c r="C30" s="15" t="s">
        <v>32</v>
      </c>
      <c r="D30" s="48">
        <f>D25+D26+D27+D28+D29</f>
        <v>315254.9899999999</v>
      </c>
      <c r="E30" s="51">
        <f>E25+E26+E27+E28+E29</f>
        <v>219315.13999999996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71910</v>
      </c>
      <c r="E33" s="58">
        <v>56910</v>
      </c>
    </row>
    <row r="34" spans="2:5" ht="15">
      <c r="B34" s="13">
        <v>40300</v>
      </c>
      <c r="C34" s="54" t="s">
        <v>37</v>
      </c>
      <c r="D34" s="60">
        <v>263600</v>
      </c>
      <c r="E34" s="45">
        <v>103080</v>
      </c>
    </row>
    <row r="35" spans="2:5" ht="15">
      <c r="B35" s="13">
        <v>40400</v>
      </c>
      <c r="C35" s="54" t="s">
        <v>38</v>
      </c>
      <c r="D35" s="39">
        <v>11650</v>
      </c>
      <c r="E35" s="45">
        <v>11650</v>
      </c>
    </row>
    <row r="36" spans="2:5" ht="15">
      <c r="B36" s="13">
        <v>40500</v>
      </c>
      <c r="C36" s="54" t="s">
        <v>39</v>
      </c>
      <c r="D36" s="49">
        <v>26318.620000000003</v>
      </c>
      <c r="E36" s="50">
        <v>29213.629999999997</v>
      </c>
    </row>
    <row r="37" spans="2:5" ht="15.75" thickBot="1">
      <c r="B37" s="16">
        <v>40000</v>
      </c>
      <c r="C37" s="15" t="s">
        <v>40</v>
      </c>
      <c r="D37" s="48">
        <f>D32+D33+D34+D35+D36</f>
        <v>373478.62</v>
      </c>
      <c r="E37" s="51">
        <f>E32+E33+E34+E35+E36</f>
        <v>200853.63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185597.03000000003</v>
      </c>
      <c r="E54" s="45">
        <v>182012.55</v>
      </c>
    </row>
    <row r="55" spans="2:5" ht="15">
      <c r="B55" s="13">
        <v>90200</v>
      </c>
      <c r="C55" s="54" t="s">
        <v>62</v>
      </c>
      <c r="D55" s="60">
        <v>44090.25</v>
      </c>
      <c r="E55" s="61">
        <v>26596.91999999999</v>
      </c>
    </row>
    <row r="56" spans="2:5" ht="15.75" thickBot="1">
      <c r="B56" s="16">
        <v>90000</v>
      </c>
      <c r="C56" s="15" t="s">
        <v>63</v>
      </c>
      <c r="D56" s="48">
        <f>D54+D55</f>
        <v>229687.28000000003</v>
      </c>
      <c r="E56" s="51">
        <f>E54+E55</f>
        <v>208609.46999999997</v>
      </c>
    </row>
    <row r="57" spans="2:5" ht="16.5" thickBot="1" thickTop="1">
      <c r="B57" s="109" t="s">
        <v>64</v>
      </c>
      <c r="C57" s="110"/>
      <c r="D57" s="52">
        <f>D16+D23+D30+D37+D43+D49+D52+D56</f>
        <v>2073011.74</v>
      </c>
      <c r="E57" s="55">
        <f>E16+E23+E30+E37+E43+E49+E52+E56</f>
        <v>1772823.2499999998</v>
      </c>
    </row>
    <row r="58" spans="2:5" ht="16.5" thickBot="1" thickTop="1">
      <c r="B58" s="109" t="s">
        <v>65</v>
      </c>
      <c r="C58" s="110"/>
      <c r="D58" s="52">
        <f>D57+D5+D6+D7+D8</f>
        <v>2455351.01</v>
      </c>
      <c r="E58" s="55">
        <f>E57+E5+E6+E7+E8</f>
        <v>2262390.2199999997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IF((Spese_Rendiconto_2018!BV53+Spese_Rendiconto_2018!BW53-Entrate_Rendiconto_2018!D58)&gt;0,Spese_Rendiconto_2018!BV53+Spese_Rendiconto_2018!BW53-Entrate_Rendiconto_2018!D58,0)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206770.95000000004</v>
      </c>
      <c r="E10" s="88">
        <v>7248.06</v>
      </c>
      <c r="F10" s="89">
        <v>206663.93000000002</v>
      </c>
      <c r="G10" s="87"/>
      <c r="H10" s="88"/>
      <c r="I10" s="89"/>
      <c r="J10" s="96">
        <v>16611</v>
      </c>
      <c r="K10" s="88">
        <v>0</v>
      </c>
      <c r="L10" s="100">
        <v>16611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28799.54</v>
      </c>
      <c r="AF10" s="88">
        <v>0</v>
      </c>
      <c r="AG10" s="89">
        <v>28799.540000000005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252181.49000000005</v>
      </c>
      <c r="BW10" s="76">
        <f aca="true" t="shared" si="1" ref="BW10:BW19">E10+H10+K10+N10+Q10+T10+W10+Z10+AC10+AF10+AI10+AL10+AO10+AR10+AU10+AX10+BA10+BD10+BG10+BJ10+BM10+BP10+BS10</f>
        <v>7248.06</v>
      </c>
      <c r="BX10" s="78">
        <f aca="true" t="shared" si="2" ref="BX10:BX19">F10+I10+L10+O10+R10+U10+X10+AA10+AD10+AG10+AJ10+AM10+AP10+AS10+AV10+AY10+BB10+BE10+BH10+BK10+BN10+BQ10+BT10</f>
        <v>252074.47000000003</v>
      </c>
    </row>
    <row r="11" spans="2:76" ht="15">
      <c r="B11" s="13">
        <v>102</v>
      </c>
      <c r="C11" s="25" t="s">
        <v>92</v>
      </c>
      <c r="D11" s="87">
        <v>25870.940000000002</v>
      </c>
      <c r="E11" s="88">
        <v>500</v>
      </c>
      <c r="F11" s="89">
        <v>26764.44</v>
      </c>
      <c r="G11" s="87"/>
      <c r="H11" s="88"/>
      <c r="I11" s="89"/>
      <c r="J11" s="96">
        <v>1108.32</v>
      </c>
      <c r="K11" s="88">
        <v>0</v>
      </c>
      <c r="L11" s="100">
        <v>1108.3200000000002</v>
      </c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1756.84</v>
      </c>
      <c r="AF11" s="88">
        <v>0</v>
      </c>
      <c r="AG11" s="89">
        <v>1756.84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28736.100000000002</v>
      </c>
      <c r="BW11" s="76">
        <f t="shared" si="1"/>
        <v>500</v>
      </c>
      <c r="BX11" s="78">
        <f t="shared" si="2"/>
        <v>29629.6</v>
      </c>
    </row>
    <row r="12" spans="2:76" ht="15">
      <c r="B12" s="13">
        <v>103</v>
      </c>
      <c r="C12" s="25" t="s">
        <v>93</v>
      </c>
      <c r="D12" s="87">
        <v>217635.72999999995</v>
      </c>
      <c r="E12" s="88">
        <v>0</v>
      </c>
      <c r="F12" s="89">
        <v>210879.27999999997</v>
      </c>
      <c r="G12" s="87"/>
      <c r="H12" s="88"/>
      <c r="I12" s="89"/>
      <c r="J12" s="96"/>
      <c r="K12" s="88"/>
      <c r="L12" s="100"/>
      <c r="M12" s="90">
        <v>87192.45000000001</v>
      </c>
      <c r="N12" s="88">
        <v>0</v>
      </c>
      <c r="O12" s="89">
        <v>89601.33</v>
      </c>
      <c r="P12" s="90">
        <v>29328.229999999996</v>
      </c>
      <c r="Q12" s="88">
        <v>0</v>
      </c>
      <c r="R12" s="89">
        <v>28824.21</v>
      </c>
      <c r="S12" s="90"/>
      <c r="T12" s="88"/>
      <c r="U12" s="89"/>
      <c r="V12" s="90">
        <v>3004.1</v>
      </c>
      <c r="W12" s="88">
        <v>0</v>
      </c>
      <c r="X12" s="89">
        <v>2882.67</v>
      </c>
      <c r="Y12" s="90">
        <v>0</v>
      </c>
      <c r="Z12" s="88">
        <v>0</v>
      </c>
      <c r="AA12" s="89">
        <v>0</v>
      </c>
      <c r="AB12" s="90">
        <v>145553.68</v>
      </c>
      <c r="AC12" s="88">
        <v>0</v>
      </c>
      <c r="AD12" s="89">
        <v>142221.74</v>
      </c>
      <c r="AE12" s="90">
        <v>94644.34</v>
      </c>
      <c r="AF12" s="88">
        <v>0</v>
      </c>
      <c r="AG12" s="89">
        <v>97210.92</v>
      </c>
      <c r="AH12" s="90">
        <v>1654.32</v>
      </c>
      <c r="AI12" s="88">
        <v>0</v>
      </c>
      <c r="AJ12" s="89">
        <v>1743.38</v>
      </c>
      <c r="AK12" s="90">
        <v>126736.6</v>
      </c>
      <c r="AL12" s="88">
        <v>0</v>
      </c>
      <c r="AM12" s="89">
        <v>113835.89000000001</v>
      </c>
      <c r="AN12" s="90"/>
      <c r="AO12" s="88"/>
      <c r="AP12" s="89"/>
      <c r="AQ12" s="90">
        <v>10035.68</v>
      </c>
      <c r="AR12" s="88">
        <v>0</v>
      </c>
      <c r="AS12" s="89">
        <v>6817.219999999999</v>
      </c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715785.1299999999</v>
      </c>
      <c r="BW12" s="76">
        <f t="shared" si="1"/>
        <v>0</v>
      </c>
      <c r="BX12" s="78">
        <f t="shared" si="2"/>
        <v>694016.64</v>
      </c>
    </row>
    <row r="13" spans="2:76" ht="15">
      <c r="B13" s="13">
        <v>104</v>
      </c>
      <c r="C13" s="25" t="s">
        <v>19</v>
      </c>
      <c r="D13" s="87">
        <v>81507.88</v>
      </c>
      <c r="E13" s="88">
        <v>0</v>
      </c>
      <c r="F13" s="89">
        <v>20982.57</v>
      </c>
      <c r="G13" s="87"/>
      <c r="H13" s="88"/>
      <c r="I13" s="89"/>
      <c r="J13" s="96">
        <v>149.56</v>
      </c>
      <c r="K13" s="88">
        <v>0</v>
      </c>
      <c r="L13" s="100">
        <v>149.56</v>
      </c>
      <c r="M13" s="90">
        <v>4500</v>
      </c>
      <c r="N13" s="88">
        <v>0</v>
      </c>
      <c r="O13" s="89">
        <v>3000</v>
      </c>
      <c r="P13" s="90">
        <v>650</v>
      </c>
      <c r="Q13" s="88">
        <v>0</v>
      </c>
      <c r="R13" s="89">
        <v>650</v>
      </c>
      <c r="S13" s="90">
        <v>10000</v>
      </c>
      <c r="T13" s="88">
        <v>0</v>
      </c>
      <c r="U13" s="89">
        <v>10000</v>
      </c>
      <c r="V13" s="90">
        <v>6441.049999999999</v>
      </c>
      <c r="W13" s="88">
        <v>0</v>
      </c>
      <c r="X13" s="89">
        <v>6441.049999999999</v>
      </c>
      <c r="Y13" s="90">
        <v>0</v>
      </c>
      <c r="Z13" s="88">
        <v>0</v>
      </c>
      <c r="AA13" s="89">
        <v>0</v>
      </c>
      <c r="AB13" s="90">
        <v>104713.39</v>
      </c>
      <c r="AC13" s="88">
        <v>0</v>
      </c>
      <c r="AD13" s="89">
        <v>120454.55000000002</v>
      </c>
      <c r="AE13" s="90">
        <v>9000</v>
      </c>
      <c r="AF13" s="88">
        <v>0</v>
      </c>
      <c r="AG13" s="89">
        <v>0</v>
      </c>
      <c r="AH13" s="90"/>
      <c r="AI13" s="88"/>
      <c r="AJ13" s="89"/>
      <c r="AK13" s="90">
        <v>28414.48</v>
      </c>
      <c r="AL13" s="88">
        <v>0</v>
      </c>
      <c r="AM13" s="89">
        <v>56316.69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245376.36000000002</v>
      </c>
      <c r="BW13" s="76">
        <f t="shared" si="1"/>
        <v>0</v>
      </c>
      <c r="BX13" s="78">
        <f t="shared" si="2"/>
        <v>217994.42000000004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67404.45</v>
      </c>
      <c r="BM16" s="88">
        <v>0</v>
      </c>
      <c r="BN16" s="89">
        <v>67404.45</v>
      </c>
      <c r="BO16" s="90"/>
      <c r="BP16" s="88"/>
      <c r="BQ16" s="89"/>
      <c r="BR16" s="96"/>
      <c r="BS16" s="88"/>
      <c r="BT16" s="100"/>
      <c r="BU16" s="75"/>
      <c r="BV16" s="84">
        <f t="shared" si="0"/>
        <v>67404.45</v>
      </c>
      <c r="BW16" s="76">
        <f t="shared" si="1"/>
        <v>0</v>
      </c>
      <c r="BX16" s="78">
        <f t="shared" si="2"/>
        <v>67404.45</v>
      </c>
    </row>
    <row r="17" spans="2:76" ht="15">
      <c r="B17" s="13">
        <v>108</v>
      </c>
      <c r="C17" s="25" t="s">
        <v>96</v>
      </c>
      <c r="D17" s="87">
        <v>0</v>
      </c>
      <c r="E17" s="88">
        <v>0</v>
      </c>
      <c r="F17" s="89">
        <v>0</v>
      </c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19500.65</v>
      </c>
      <c r="E19" s="88">
        <v>0</v>
      </c>
      <c r="F19" s="89">
        <v>24893.049999999996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>
        <v>2879.51</v>
      </c>
      <c r="W19" s="88">
        <v>0</v>
      </c>
      <c r="X19" s="100">
        <v>3488.42</v>
      </c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22380.160000000003</v>
      </c>
      <c r="BW19" s="76">
        <f t="shared" si="1"/>
        <v>0</v>
      </c>
      <c r="BX19" s="78">
        <f t="shared" si="2"/>
        <v>28381.469999999994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551286.15</v>
      </c>
      <c r="E20" s="77">
        <f t="shared" si="3"/>
        <v>7748.06</v>
      </c>
      <c r="F20" s="78">
        <f t="shared" si="3"/>
        <v>490183.27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17868.88</v>
      </c>
      <c r="K20" s="77">
        <f t="shared" si="3"/>
        <v>0</v>
      </c>
      <c r="L20" s="76">
        <f t="shared" si="3"/>
        <v>17868.88</v>
      </c>
      <c r="M20" s="97">
        <f t="shared" si="3"/>
        <v>91692.45000000001</v>
      </c>
      <c r="N20" s="77">
        <f t="shared" si="3"/>
        <v>0</v>
      </c>
      <c r="O20" s="76">
        <f t="shared" si="3"/>
        <v>92601.33</v>
      </c>
      <c r="P20" s="97">
        <f t="shared" si="3"/>
        <v>29978.229999999996</v>
      </c>
      <c r="Q20" s="77">
        <f t="shared" si="3"/>
        <v>0</v>
      </c>
      <c r="R20" s="76">
        <f t="shared" si="3"/>
        <v>29474.21</v>
      </c>
      <c r="S20" s="97">
        <f t="shared" si="3"/>
        <v>10000</v>
      </c>
      <c r="T20" s="77">
        <f t="shared" si="3"/>
        <v>0</v>
      </c>
      <c r="U20" s="76">
        <f t="shared" si="3"/>
        <v>10000</v>
      </c>
      <c r="V20" s="97">
        <f t="shared" si="3"/>
        <v>12324.66</v>
      </c>
      <c r="W20" s="77">
        <f t="shared" si="3"/>
        <v>0</v>
      </c>
      <c r="X20" s="76">
        <f t="shared" si="3"/>
        <v>12812.14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250267.07</v>
      </c>
      <c r="AC20" s="77">
        <f t="shared" si="3"/>
        <v>0</v>
      </c>
      <c r="AD20" s="76">
        <f t="shared" si="3"/>
        <v>262676.29000000004</v>
      </c>
      <c r="AE20" s="97">
        <f t="shared" si="3"/>
        <v>134200.72</v>
      </c>
      <c r="AF20" s="77">
        <f t="shared" si="3"/>
        <v>0</v>
      </c>
      <c r="AG20" s="76">
        <f t="shared" si="3"/>
        <v>127767.3</v>
      </c>
      <c r="AH20" s="97">
        <f t="shared" si="3"/>
        <v>1654.32</v>
      </c>
      <c r="AI20" s="77">
        <f t="shared" si="3"/>
        <v>0</v>
      </c>
      <c r="AJ20" s="76">
        <f t="shared" si="3"/>
        <v>1743.38</v>
      </c>
      <c r="AK20" s="97">
        <f t="shared" si="3"/>
        <v>155151.08000000002</v>
      </c>
      <c r="AL20" s="77">
        <f t="shared" si="3"/>
        <v>0</v>
      </c>
      <c r="AM20" s="76">
        <f t="shared" si="3"/>
        <v>170152.58000000002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10035.68</v>
      </c>
      <c r="AR20" s="77">
        <f t="shared" si="3"/>
        <v>0</v>
      </c>
      <c r="AS20" s="76">
        <f t="shared" si="3"/>
        <v>6817.219999999999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67404.45</v>
      </c>
      <c r="BM20" s="77">
        <f t="shared" si="3"/>
        <v>0</v>
      </c>
      <c r="BN20" s="76">
        <f t="shared" si="3"/>
        <v>67404.45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1331863.69</v>
      </c>
      <c r="BW20" s="76">
        <f>BW10+BW11+BW12+BW13+BW14+BW15+BW16+BW17+BW18+BW19</f>
        <v>7748.06</v>
      </c>
      <c r="BX20" s="94">
        <f>BX10+BX11+BX12+BX13+BX14+BX15+BX16+BX17+BX18+BX19</f>
        <v>1289501.0499999998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21674.7</v>
      </c>
      <c r="E24" s="88">
        <v>0</v>
      </c>
      <c r="F24" s="89">
        <v>62326.98999999999</v>
      </c>
      <c r="G24" s="87"/>
      <c r="H24" s="88"/>
      <c r="I24" s="89"/>
      <c r="J24" s="96"/>
      <c r="K24" s="88"/>
      <c r="L24" s="100"/>
      <c r="M24" s="96">
        <v>373690.41</v>
      </c>
      <c r="N24" s="88">
        <v>27259.57</v>
      </c>
      <c r="O24" s="100">
        <v>74054.64</v>
      </c>
      <c r="P24" s="96"/>
      <c r="Q24" s="88"/>
      <c r="R24" s="100"/>
      <c r="S24" s="96">
        <v>14095.32</v>
      </c>
      <c r="T24" s="88">
        <v>0</v>
      </c>
      <c r="U24" s="100">
        <v>52522.24</v>
      </c>
      <c r="V24" s="96">
        <v>9150</v>
      </c>
      <c r="W24" s="88">
        <v>0</v>
      </c>
      <c r="X24" s="100">
        <v>0</v>
      </c>
      <c r="Y24" s="96"/>
      <c r="Z24" s="88"/>
      <c r="AA24" s="100"/>
      <c r="AB24" s="96">
        <v>0</v>
      </c>
      <c r="AC24" s="88">
        <v>0</v>
      </c>
      <c r="AD24" s="100">
        <v>0</v>
      </c>
      <c r="AE24" s="96">
        <v>106497.53</v>
      </c>
      <c r="AF24" s="88">
        <v>31984.08</v>
      </c>
      <c r="AG24" s="100">
        <v>93139.19</v>
      </c>
      <c r="AH24" s="96"/>
      <c r="AI24" s="88"/>
      <c r="AJ24" s="100"/>
      <c r="AK24" s="96">
        <v>27374.399999999998</v>
      </c>
      <c r="AL24" s="88">
        <v>61650</v>
      </c>
      <c r="AM24" s="100">
        <v>79775.59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552482.36</v>
      </c>
      <c r="BW24" s="76">
        <f t="shared" si="4"/>
        <v>120893.65</v>
      </c>
      <c r="BX24" s="78">
        <f t="shared" si="4"/>
        <v>361818.65</v>
      </c>
    </row>
    <row r="25" spans="2:76" ht="15">
      <c r="B25" s="13">
        <v>203</v>
      </c>
      <c r="C25" s="25" t="s">
        <v>105</v>
      </c>
      <c r="D25" s="87">
        <v>0</v>
      </c>
      <c r="E25" s="88">
        <v>0</v>
      </c>
      <c r="F25" s="89">
        <v>0</v>
      </c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>
        <v>0</v>
      </c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>
        <v>0</v>
      </c>
      <c r="AE26" s="96">
        <v>0</v>
      </c>
      <c r="AF26" s="88">
        <v>0</v>
      </c>
      <c r="AG26" s="100">
        <v>0</v>
      </c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>
        <v>0</v>
      </c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>
        <v>0</v>
      </c>
      <c r="W27" s="88">
        <v>0</v>
      </c>
      <c r="X27" s="100">
        <v>0</v>
      </c>
      <c r="Y27" s="96">
        <v>6890.440000000002</v>
      </c>
      <c r="Z27" s="88">
        <v>38878.56</v>
      </c>
      <c r="AA27" s="100">
        <v>0</v>
      </c>
      <c r="AB27" s="96"/>
      <c r="AC27" s="88"/>
      <c r="AD27" s="100"/>
      <c r="AE27" s="96">
        <v>0</v>
      </c>
      <c r="AF27" s="88">
        <v>0</v>
      </c>
      <c r="AG27" s="100">
        <v>0</v>
      </c>
      <c r="AH27" s="96"/>
      <c r="AI27" s="88"/>
      <c r="AJ27" s="100"/>
      <c r="AK27" s="96">
        <v>0</v>
      </c>
      <c r="AL27" s="88">
        <v>0</v>
      </c>
      <c r="AM27" s="100">
        <v>0</v>
      </c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6890.440000000002</v>
      </c>
      <c r="BW27" s="76">
        <f t="shared" si="4"/>
        <v>38878.56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21674.7</v>
      </c>
      <c r="E28" s="77">
        <f t="shared" si="5"/>
        <v>0</v>
      </c>
      <c r="F28" s="78">
        <f t="shared" si="5"/>
        <v>62326.98999999999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373690.41</v>
      </c>
      <c r="N28" s="77">
        <f t="shared" si="5"/>
        <v>27259.57</v>
      </c>
      <c r="O28" s="76">
        <f t="shared" si="5"/>
        <v>74054.64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14095.32</v>
      </c>
      <c r="T28" s="77">
        <f t="shared" si="5"/>
        <v>0</v>
      </c>
      <c r="U28" s="76">
        <f t="shared" si="5"/>
        <v>52522.24</v>
      </c>
      <c r="V28" s="97">
        <f t="shared" si="5"/>
        <v>9150</v>
      </c>
      <c r="W28" s="77">
        <f t="shared" si="5"/>
        <v>0</v>
      </c>
      <c r="X28" s="76">
        <f t="shared" si="5"/>
        <v>0</v>
      </c>
      <c r="Y28" s="97">
        <f t="shared" si="5"/>
        <v>6890.440000000002</v>
      </c>
      <c r="Z28" s="77">
        <f t="shared" si="5"/>
        <v>38878.56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106497.53</v>
      </c>
      <c r="AF28" s="77">
        <f t="shared" si="5"/>
        <v>31984.08</v>
      </c>
      <c r="AG28" s="76">
        <f t="shared" si="5"/>
        <v>93139.19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27374.399999999998</v>
      </c>
      <c r="AL28" s="77">
        <f t="shared" si="6"/>
        <v>61650</v>
      </c>
      <c r="AM28" s="76">
        <f t="shared" si="6"/>
        <v>79775.59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559372.8</v>
      </c>
      <c r="BW28" s="76">
        <f>BW23+BW24+BW25+BW26+BW27</f>
        <v>159772.21</v>
      </c>
      <c r="BX28" s="94">
        <f>BX23+BX24+BX25+BX26+BX27</f>
        <v>361818.65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>
        <v>0</v>
      </c>
      <c r="AF33" s="88">
        <v>0</v>
      </c>
      <c r="AG33" s="100">
        <v>0</v>
      </c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56333.43</v>
      </c>
      <c r="BM40" s="88">
        <v>0</v>
      </c>
      <c r="BN40" s="100">
        <v>56333.43</v>
      </c>
      <c r="BO40" s="96"/>
      <c r="BP40" s="88"/>
      <c r="BQ40" s="100"/>
      <c r="BR40" s="96"/>
      <c r="BS40" s="88"/>
      <c r="BT40" s="100"/>
      <c r="BU40" s="75"/>
      <c r="BV40" s="84">
        <f t="shared" si="10"/>
        <v>56333.43</v>
      </c>
      <c r="BW40" s="76">
        <f t="shared" si="10"/>
        <v>0</v>
      </c>
      <c r="BX40" s="78">
        <f t="shared" si="10"/>
        <v>56333.43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56333.43</v>
      </c>
      <c r="BM42" s="77">
        <f t="shared" si="12"/>
        <v>0</v>
      </c>
      <c r="BN42" s="76">
        <f t="shared" si="12"/>
        <v>56333.43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56333.43</v>
      </c>
      <c r="BW42" s="76">
        <f>BW38+BW39+BW40+BW41</f>
        <v>0</v>
      </c>
      <c r="BX42" s="94">
        <f>BX38+BX39+BX40+BX41</f>
        <v>56333.43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185597.03000000003</v>
      </c>
      <c r="BS49" s="88">
        <v>0</v>
      </c>
      <c r="BT49" s="100">
        <v>185597.03000000003</v>
      </c>
      <c r="BU49" s="75"/>
      <c r="BV49" s="84">
        <f aca="true" t="shared" si="15" ref="BV49:BX50">D49+G49+J49+M49+P49+S49+V49+Y49+AB49+AE49+AH49+AK49+AN49+AQ49+AT49+AW49+AZ49+BC49+BF49+BI49+BL49+BO49+BR49</f>
        <v>185597.03000000003</v>
      </c>
      <c r="BW49" s="76">
        <f t="shared" si="15"/>
        <v>0</v>
      </c>
      <c r="BX49" s="78">
        <f t="shared" si="15"/>
        <v>185597.03000000003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44090.25</v>
      </c>
      <c r="BS50" s="88">
        <v>0</v>
      </c>
      <c r="BT50" s="100">
        <v>25508.53</v>
      </c>
      <c r="BU50" s="75"/>
      <c r="BV50" s="84">
        <f t="shared" si="15"/>
        <v>44090.25</v>
      </c>
      <c r="BW50" s="76">
        <f t="shared" si="15"/>
        <v>0</v>
      </c>
      <c r="BX50" s="78">
        <f t="shared" si="15"/>
        <v>25508.53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229687.28000000003</v>
      </c>
      <c r="BS51" s="77">
        <f>BS49+BS50</f>
        <v>0</v>
      </c>
      <c r="BT51" s="76">
        <f>BT49+BT50</f>
        <v>211105.56000000003</v>
      </c>
      <c r="BU51" s="84"/>
      <c r="BV51" s="84">
        <f>BV49+BV50</f>
        <v>229687.28000000003</v>
      </c>
      <c r="BW51" s="76">
        <f>BW49+BW50</f>
        <v>0</v>
      </c>
      <c r="BX51" s="94">
        <f>BX49+BX50</f>
        <v>211105.56000000003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572960.85</v>
      </c>
      <c r="E53" s="85">
        <f t="shared" si="18"/>
        <v>7748.06</v>
      </c>
      <c r="F53" s="85">
        <f t="shared" si="18"/>
        <v>552510.26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17868.88</v>
      </c>
      <c r="K53" s="85">
        <f t="shared" si="18"/>
        <v>0</v>
      </c>
      <c r="L53" s="85">
        <f t="shared" si="18"/>
        <v>17868.88</v>
      </c>
      <c r="M53" s="85">
        <f t="shared" si="18"/>
        <v>465382.86</v>
      </c>
      <c r="N53" s="85">
        <f t="shared" si="18"/>
        <v>27259.57</v>
      </c>
      <c r="O53" s="85">
        <f t="shared" si="18"/>
        <v>166655.97</v>
      </c>
      <c r="P53" s="85">
        <f t="shared" si="18"/>
        <v>29978.229999999996</v>
      </c>
      <c r="Q53" s="85">
        <f t="shared" si="18"/>
        <v>0</v>
      </c>
      <c r="R53" s="85">
        <f t="shared" si="18"/>
        <v>29474.21</v>
      </c>
      <c r="S53" s="85">
        <f t="shared" si="18"/>
        <v>24095.32</v>
      </c>
      <c r="T53" s="85">
        <f t="shared" si="18"/>
        <v>0</v>
      </c>
      <c r="U53" s="85">
        <f t="shared" si="18"/>
        <v>62522.24</v>
      </c>
      <c r="V53" s="85">
        <f t="shared" si="18"/>
        <v>21474.66</v>
      </c>
      <c r="W53" s="85">
        <f t="shared" si="18"/>
        <v>0</v>
      </c>
      <c r="X53" s="85">
        <f t="shared" si="18"/>
        <v>12812.14</v>
      </c>
      <c r="Y53" s="85">
        <f t="shared" si="18"/>
        <v>6890.440000000002</v>
      </c>
      <c r="Z53" s="85">
        <f t="shared" si="18"/>
        <v>38878.56</v>
      </c>
      <c r="AA53" s="85">
        <f t="shared" si="18"/>
        <v>0</v>
      </c>
      <c r="AB53" s="85">
        <f t="shared" si="18"/>
        <v>250267.07</v>
      </c>
      <c r="AC53" s="85">
        <f t="shared" si="18"/>
        <v>0</v>
      </c>
      <c r="AD53" s="85">
        <f t="shared" si="18"/>
        <v>262676.29000000004</v>
      </c>
      <c r="AE53" s="85">
        <f t="shared" si="18"/>
        <v>240698.25</v>
      </c>
      <c r="AF53" s="85">
        <f t="shared" si="18"/>
        <v>31984.08</v>
      </c>
      <c r="AG53" s="85">
        <f t="shared" si="18"/>
        <v>220906.49</v>
      </c>
      <c r="AH53" s="85">
        <f t="shared" si="18"/>
        <v>1654.32</v>
      </c>
      <c r="AI53" s="85">
        <f t="shared" si="18"/>
        <v>0</v>
      </c>
      <c r="AJ53" s="85">
        <f aca="true" t="shared" si="19" ref="AJ53:BT53">AJ20+AJ28+AJ35+AJ42+AJ46+AJ51</f>
        <v>1743.38</v>
      </c>
      <c r="AK53" s="85">
        <f t="shared" si="19"/>
        <v>182525.48</v>
      </c>
      <c r="AL53" s="85">
        <f t="shared" si="19"/>
        <v>61650</v>
      </c>
      <c r="AM53" s="85">
        <f t="shared" si="19"/>
        <v>249928.17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10035.68</v>
      </c>
      <c r="AR53" s="85">
        <f t="shared" si="19"/>
        <v>0</v>
      </c>
      <c r="AS53" s="85">
        <f t="shared" si="19"/>
        <v>6817.219999999999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123737.88</v>
      </c>
      <c r="BM53" s="85">
        <f t="shared" si="19"/>
        <v>0</v>
      </c>
      <c r="BN53" s="85">
        <f t="shared" si="19"/>
        <v>123737.88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229687.28000000003</v>
      </c>
      <c r="BS53" s="85">
        <f t="shared" si="19"/>
        <v>0</v>
      </c>
      <c r="BT53" s="85">
        <f t="shared" si="19"/>
        <v>211105.56000000003</v>
      </c>
      <c r="BU53" s="85">
        <f>BU8</f>
        <v>0</v>
      </c>
      <c r="BV53" s="101">
        <f>BV8+BV20+BV28+BV35+BV42+BV46+BV51</f>
        <v>2177257.2</v>
      </c>
      <c r="BW53" s="86">
        <f>BW20+BW28+BW35+BW42+BW46+BW51</f>
        <v>167520.27</v>
      </c>
      <c r="BX53" s="86">
        <f>BX20+BX28+BX35+BX42+BX46+BX51</f>
        <v>1918758.6899999997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IF((Spese_Rendiconto_2018!BV53+Spese_Rendiconto_2018!BW53-Entrate_Rendiconto_2018!D58)&lt;0,Entrate_Rendiconto_2018!D58-Spese_Rendiconto_2018!BV53-Spese_Rendiconto_2018!BW53,0)</f>
        <v>110573.5399999996</v>
      </c>
      <c r="BW54" s="92"/>
      <c r="BX54" s="93">
        <f>IF((Spese_Rendiconto_2018!BX53-Entrate_Rendiconto_2018!E58)&lt;0,Entrate_Rendiconto_2018!E58-Spese_Rendiconto_2018!BX53,0)</f>
        <v>343631.53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2019-05-10T13:31:28Z</dcterms:modified>
  <cp:category/>
  <cp:version/>
  <cp:contentType/>
  <cp:contentStatus/>
</cp:coreProperties>
</file>