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<sst xmlns="http://schemas.openxmlformats.org/spreadsheetml/2006/main" count="870" uniqueCount="149">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</sst>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26972.74</v>
      </c>
      <c r="E5" s="38"/>
    </row>
    <row r="6" spans="2:5" ht="15">
      <c r="B6" s="8"/>
      <c r="C6" s="5" t="s">
        <v>5</v>
      </c>
      <c r="D6" s="39">
        <v>8088.6</v>
      </c>
      <c r="E6" s="40"/>
    </row>
    <row r="7" spans="2:5" ht="15">
      <c r="B7" s="8"/>
      <c r="C7" s="5" t="s">
        <v>6</v>
      </c>
      <c r="D7" s="39">
        <v>49537.00000000001</v>
      </c>
      <c r="E7" s="40"/>
    </row>
    <row r="8" spans="2:5" ht="15.75" thickBot="1">
      <c r="B8" s="9"/>
      <c r="C8" s="6" t="s">
        <v>7</v>
      </c>
      <c r="D8" s="41"/>
      <c r="E8" s="42">
        <v>216975.27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302111.98000000004</v>
      </c>
      <c r="E10" s="45">
        <v>306529.88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69100</v>
      </c>
      <c r="E14" s="45">
        <v>66327.2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371211.98000000004</v>
      </c>
      <c r="E16" s="51">
        <f>E10+E11+E12+E13+E14+E15</f>
        <v>372857.08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147725.88999999998</v>
      </c>
      <c r="E18" s="45">
        <v>147629.94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147725.88999999998</v>
      </c>
      <c r="E23" s="51">
        <f>E18+E19+E20+E21+E22</f>
        <v>147629.94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42282.4</v>
      </c>
      <c r="E25" s="45">
        <v>44896.16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0.11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45089.9</v>
      </c>
      <c r="E29" s="50">
        <v>73845.47</v>
      </c>
    </row>
    <row r="30" spans="2:5" ht="15.75" thickBot="1">
      <c r="B30" s="16">
        <v>30000</v>
      </c>
      <c r="C30" s="15" t="s">
        <v>32</v>
      </c>
      <c r="D30" s="48">
        <f>D25+D26+D27+D28+D29</f>
        <v>87372.3</v>
      </c>
      <c r="E30" s="51">
        <f>E25+E26+E27+E28+E29</f>
        <v>118741.74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86597.9</v>
      </c>
      <c r="E34" s="45">
        <v>55799</v>
      </c>
    </row>
    <row r="35" spans="2:5" ht="15">
      <c r="B35" s="13">
        <v>40400</v>
      </c>
      <c r="C35" s="54" t="s">
        <v>38</v>
      </c>
      <c r="D35" s="39">
        <v>6200</v>
      </c>
      <c r="E35" s="45">
        <v>6200</v>
      </c>
    </row>
    <row r="36" spans="2:5" ht="15">
      <c r="B36" s="13">
        <v>40500</v>
      </c>
      <c r="C36" s="54" t="s">
        <v>39</v>
      </c>
      <c r="D36" s="49">
        <v>11000.869999999999</v>
      </c>
      <c r="E36" s="50">
        <v>10279.99</v>
      </c>
    </row>
    <row r="37" spans="2:5" ht="15.75" thickBot="1">
      <c r="B37" s="16">
        <v>40000</v>
      </c>
      <c r="C37" s="15" t="s">
        <v>40</v>
      </c>
      <c r="D37" s="48">
        <f>D32+D33+D34+D35+D36</f>
        <v>103798.76999999999</v>
      </c>
      <c r="E37" s="51">
        <f>E32+E33+E34+E35+E36</f>
        <v>72278.99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85000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85000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85000</v>
      </c>
      <c r="E47" s="45">
        <v>85000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85000</v>
      </c>
      <c r="E49" s="51">
        <f>E45+E46+E47+E48</f>
        <v>85000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92136.81</v>
      </c>
      <c r="E54" s="45">
        <v>92124.81000000001</v>
      </c>
    </row>
    <row r="55" spans="2:5" ht="15">
      <c r="B55" s="13">
        <v>90200</v>
      </c>
      <c r="C55" s="54" t="s">
        <v>62</v>
      </c>
      <c r="D55" s="61">
        <v>680</v>
      </c>
      <c r="E55" s="62">
        <v>680</v>
      </c>
    </row>
    <row r="56" spans="2:5" ht="15.75" thickBot="1">
      <c r="B56" s="16">
        <v>90000</v>
      </c>
      <c r="C56" s="15" t="s">
        <v>63</v>
      </c>
      <c r="D56" s="48">
        <f>D54+D55</f>
        <v>92816.81</v>
      </c>
      <c r="E56" s="51">
        <f>E54+E55</f>
        <v>92804.81000000001</v>
      </c>
    </row>
    <row r="57" spans="2:5" ht="16.5" thickBot="1" thickTop="1">
      <c r="B57" s="109" t="s">
        <v>64</v>
      </c>
      <c r="C57" s="110"/>
      <c r="D57" s="52">
        <f>D16+D23+D30+D37+D43+D49+D52+D56</f>
        <v>972925.75</v>
      </c>
      <c r="E57" s="55">
        <f>E16+E23+E30+E37+E43+E49+E52+E56</f>
        <v>889312.56</v>
      </c>
    </row>
    <row r="58" spans="2:5" ht="16.5" thickBot="1" thickTop="1">
      <c r="B58" s="109" t="s">
        <v>65</v>
      </c>
      <c r="C58" s="110"/>
      <c r="D58" s="52">
        <f>D57+D5+D6+D7+D8</f>
        <v>1057524.09</v>
      </c>
      <c r="E58" s="55">
        <f>E57+E5+E6+E7+E8</f>
        <v>1106287.83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112062.95000000001</v>
      </c>
      <c r="E10" s="89">
        <v>14686.65</v>
      </c>
      <c r="F10" s="90">
        <v>113499.61</v>
      </c>
      <c r="G10" s="88"/>
      <c r="H10" s="89"/>
      <c r="I10" s="90"/>
      <c r="J10" s="97">
        <v>31400.17</v>
      </c>
      <c r="K10" s="89">
        <v>0</v>
      </c>
      <c r="L10" s="101">
        <v>31354.480000000007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143463.12</v>
      </c>
      <c r="BW10" s="77">
        <f aca="true" t="shared" si="1" ref="BW10:BW19">E10+H10+K10+N10+Q10+T10+W10+Z10+AC10+AF10+AI10+AL10+AO10+AR10+AU10+AX10+BA10+BD10+BG10+BJ10+BM10+BP10+BS10</f>
        <v>14686.65</v>
      </c>
      <c r="BX10" s="79">
        <f aca="true" t="shared" si="2" ref="BX10:BX19">F10+I10+L10+O10+R10+U10+X10+AA10+AD10+AG10+AJ10+AM10+AP10+AS10+AV10+AY10+BB10+BE10+BH10+BK10+BN10+BQ10+BT10</f>
        <v>144854.09</v>
      </c>
    </row>
    <row r="11" spans="2:76" ht="15">
      <c r="B11" s="13">
        <v>102</v>
      </c>
      <c r="C11" s="25" t="s">
        <v>92</v>
      </c>
      <c r="D11" s="88">
        <v>5994.33</v>
      </c>
      <c r="E11" s="89">
        <v>1014</v>
      </c>
      <c r="F11" s="90">
        <v>6093.0199999999995</v>
      </c>
      <c r="G11" s="88"/>
      <c r="H11" s="89"/>
      <c r="I11" s="90"/>
      <c r="J11" s="97">
        <v>2094.74</v>
      </c>
      <c r="K11" s="89">
        <v>0</v>
      </c>
      <c r="L11" s="101">
        <v>2094.7400000000002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4156.99</v>
      </c>
      <c r="AC11" s="89">
        <v>0</v>
      </c>
      <c r="AD11" s="90">
        <v>0</v>
      </c>
      <c r="AE11" s="91">
        <v>33.45</v>
      </c>
      <c r="AF11" s="89">
        <v>0</v>
      </c>
      <c r="AG11" s="90">
        <v>33.45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12279.51</v>
      </c>
      <c r="BW11" s="77">
        <f t="shared" si="1"/>
        <v>1014</v>
      </c>
      <c r="BX11" s="79">
        <f t="shared" si="2"/>
        <v>8221.210000000001</v>
      </c>
    </row>
    <row r="12" spans="2:76" ht="15">
      <c r="B12" s="13">
        <v>103</v>
      </c>
      <c r="C12" s="25" t="s">
        <v>93</v>
      </c>
      <c r="D12" s="88">
        <v>75167.34</v>
      </c>
      <c r="E12" s="89">
        <v>0</v>
      </c>
      <c r="F12" s="90">
        <v>69687.69000000002</v>
      </c>
      <c r="G12" s="88"/>
      <c r="H12" s="89"/>
      <c r="I12" s="90"/>
      <c r="J12" s="97">
        <v>788.01</v>
      </c>
      <c r="K12" s="89">
        <v>0</v>
      </c>
      <c r="L12" s="101">
        <v>0</v>
      </c>
      <c r="M12" s="91">
        <v>22883.9</v>
      </c>
      <c r="N12" s="89">
        <v>0</v>
      </c>
      <c r="O12" s="90">
        <v>17199.190000000002</v>
      </c>
      <c r="P12" s="91">
        <v>800</v>
      </c>
      <c r="Q12" s="89">
        <v>0</v>
      </c>
      <c r="R12" s="90">
        <v>800</v>
      </c>
      <c r="S12" s="91">
        <v>2979.8399999999997</v>
      </c>
      <c r="T12" s="89">
        <v>0</v>
      </c>
      <c r="U12" s="90">
        <v>3280.75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4860.91</v>
      </c>
      <c r="AC12" s="89">
        <v>0</v>
      </c>
      <c r="AD12" s="90">
        <v>2964.9100000000003</v>
      </c>
      <c r="AE12" s="91">
        <v>43715.12</v>
      </c>
      <c r="AF12" s="89">
        <v>0</v>
      </c>
      <c r="AG12" s="90">
        <v>39095.66</v>
      </c>
      <c r="AH12" s="91">
        <v>22.45</v>
      </c>
      <c r="AI12" s="89">
        <v>0</v>
      </c>
      <c r="AJ12" s="90">
        <v>22.45</v>
      </c>
      <c r="AK12" s="91">
        <v>2886.69</v>
      </c>
      <c r="AL12" s="89">
        <v>0</v>
      </c>
      <c r="AM12" s="90">
        <v>827.8399999999999</v>
      </c>
      <c r="AN12" s="91"/>
      <c r="AO12" s="89"/>
      <c r="AP12" s="90"/>
      <c r="AQ12" s="91">
        <v>373.95</v>
      </c>
      <c r="AR12" s="89">
        <v>0</v>
      </c>
      <c r="AS12" s="90">
        <v>376.15999999999997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154478.21000000002</v>
      </c>
      <c r="BW12" s="77">
        <f t="shared" si="1"/>
        <v>0</v>
      </c>
      <c r="BX12" s="79">
        <f t="shared" si="2"/>
        <v>134254.65000000002</v>
      </c>
    </row>
    <row r="13" spans="2:76" ht="15">
      <c r="B13" s="13">
        <v>104</v>
      </c>
      <c r="C13" s="25" t="s">
        <v>19</v>
      </c>
      <c r="D13" s="88">
        <v>3301.7</v>
      </c>
      <c r="E13" s="89">
        <v>0</v>
      </c>
      <c r="F13" s="90">
        <v>1606.66</v>
      </c>
      <c r="G13" s="88"/>
      <c r="H13" s="89"/>
      <c r="I13" s="90"/>
      <c r="J13" s="97"/>
      <c r="K13" s="89"/>
      <c r="L13" s="101"/>
      <c r="M13" s="91">
        <v>40929.5</v>
      </c>
      <c r="N13" s="89">
        <v>0</v>
      </c>
      <c r="O13" s="90">
        <v>34369.89</v>
      </c>
      <c r="P13" s="91">
        <v>0</v>
      </c>
      <c r="Q13" s="89">
        <v>0</v>
      </c>
      <c r="R13" s="90">
        <v>0</v>
      </c>
      <c r="S13" s="91">
        <v>3695</v>
      </c>
      <c r="T13" s="89">
        <v>0</v>
      </c>
      <c r="U13" s="90">
        <v>1805</v>
      </c>
      <c r="V13" s="91">
        <v>0</v>
      </c>
      <c r="W13" s="89">
        <v>0</v>
      </c>
      <c r="X13" s="90">
        <v>0</v>
      </c>
      <c r="Y13" s="91">
        <v>1601.16</v>
      </c>
      <c r="Z13" s="89">
        <v>0</v>
      </c>
      <c r="AA13" s="90">
        <v>1601.16</v>
      </c>
      <c r="AB13" s="91">
        <v>82062.9</v>
      </c>
      <c r="AC13" s="89">
        <v>0</v>
      </c>
      <c r="AD13" s="90">
        <v>80105.88</v>
      </c>
      <c r="AE13" s="91"/>
      <c r="AF13" s="89"/>
      <c r="AG13" s="90"/>
      <c r="AH13" s="91"/>
      <c r="AI13" s="89"/>
      <c r="AJ13" s="90"/>
      <c r="AK13" s="91">
        <v>31032.420000000002</v>
      </c>
      <c r="AL13" s="89">
        <v>0</v>
      </c>
      <c r="AM13" s="90">
        <v>26111.24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162622.68000000002</v>
      </c>
      <c r="BW13" s="77">
        <f t="shared" si="1"/>
        <v>0</v>
      </c>
      <c r="BX13" s="79">
        <f t="shared" si="2"/>
        <v>145599.83000000002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14659.73</v>
      </c>
      <c r="BM16" s="89">
        <v>0</v>
      </c>
      <c r="BN16" s="90">
        <v>14653.49</v>
      </c>
      <c r="BO16" s="91"/>
      <c r="BP16" s="89"/>
      <c r="BQ16" s="90"/>
      <c r="BR16" s="97"/>
      <c r="BS16" s="89"/>
      <c r="BT16" s="101"/>
      <c r="BU16" s="76"/>
      <c r="BV16" s="85">
        <f t="shared" si="0"/>
        <v>14659.73</v>
      </c>
      <c r="BW16" s="77">
        <f t="shared" si="1"/>
        <v>0</v>
      </c>
      <c r="BX16" s="79">
        <f t="shared" si="2"/>
        <v>14653.49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1066.6</v>
      </c>
      <c r="E18" s="89">
        <v>0</v>
      </c>
      <c r="F18" s="90">
        <v>1738.65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1066.6</v>
      </c>
      <c r="BW18" s="77">
        <f t="shared" si="1"/>
        <v>0</v>
      </c>
      <c r="BX18" s="79">
        <f t="shared" si="2"/>
        <v>1738.65</v>
      </c>
    </row>
    <row r="19" spans="2:76" ht="15">
      <c r="B19" s="13">
        <v>110</v>
      </c>
      <c r="C19" s="25" t="s">
        <v>98</v>
      </c>
      <c r="D19" s="88">
        <v>32643.269999999997</v>
      </c>
      <c r="E19" s="89">
        <v>0</v>
      </c>
      <c r="F19" s="90">
        <v>31838.269999999997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32643.269999999997</v>
      </c>
      <c r="BW19" s="77">
        <f t="shared" si="1"/>
        <v>0</v>
      </c>
      <c r="BX19" s="79">
        <f t="shared" si="2"/>
        <v>31838.269999999997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230236.19</v>
      </c>
      <c r="E20" s="78">
        <f t="shared" si="3"/>
        <v>15700.65</v>
      </c>
      <c r="F20" s="79">
        <f t="shared" si="3"/>
        <v>224463.9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34282.92</v>
      </c>
      <c r="K20" s="78">
        <f t="shared" si="3"/>
        <v>0</v>
      </c>
      <c r="L20" s="77">
        <f t="shared" si="3"/>
        <v>33449.22000000001</v>
      </c>
      <c r="M20" s="98">
        <f t="shared" si="3"/>
        <v>63813.4</v>
      </c>
      <c r="N20" s="78">
        <f t="shared" si="3"/>
        <v>0</v>
      </c>
      <c r="O20" s="77">
        <f t="shared" si="3"/>
        <v>51569.08</v>
      </c>
      <c r="P20" s="98">
        <f t="shared" si="3"/>
        <v>800</v>
      </c>
      <c r="Q20" s="78">
        <f t="shared" si="3"/>
        <v>0</v>
      </c>
      <c r="R20" s="77">
        <f t="shared" si="3"/>
        <v>800</v>
      </c>
      <c r="S20" s="98">
        <f t="shared" si="3"/>
        <v>6674.84</v>
      </c>
      <c r="T20" s="78">
        <f t="shared" si="3"/>
        <v>0</v>
      </c>
      <c r="U20" s="77">
        <f t="shared" si="3"/>
        <v>5085.75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1601.16</v>
      </c>
      <c r="Z20" s="78">
        <f t="shared" si="3"/>
        <v>0</v>
      </c>
      <c r="AA20" s="77">
        <f t="shared" si="3"/>
        <v>1601.16</v>
      </c>
      <c r="AB20" s="98">
        <f t="shared" si="3"/>
        <v>91080.79999999999</v>
      </c>
      <c r="AC20" s="78">
        <f t="shared" si="3"/>
        <v>0</v>
      </c>
      <c r="AD20" s="77">
        <f t="shared" si="3"/>
        <v>83070.79000000001</v>
      </c>
      <c r="AE20" s="98">
        <f t="shared" si="3"/>
        <v>43748.57</v>
      </c>
      <c r="AF20" s="78">
        <f t="shared" si="3"/>
        <v>0</v>
      </c>
      <c r="AG20" s="77">
        <f t="shared" si="3"/>
        <v>39129.11</v>
      </c>
      <c r="AH20" s="98">
        <f t="shared" si="3"/>
        <v>22.45</v>
      </c>
      <c r="AI20" s="78">
        <f t="shared" si="3"/>
        <v>0</v>
      </c>
      <c r="AJ20" s="77">
        <f t="shared" si="3"/>
        <v>22.45</v>
      </c>
      <c r="AK20" s="98">
        <f t="shared" si="3"/>
        <v>33919.11</v>
      </c>
      <c r="AL20" s="78">
        <f t="shared" si="3"/>
        <v>0</v>
      </c>
      <c r="AM20" s="77">
        <f t="shared" si="3"/>
        <v>26939.08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373.95</v>
      </c>
      <c r="AR20" s="78">
        <f t="shared" si="3"/>
        <v>0</v>
      </c>
      <c r="AS20" s="77">
        <f t="shared" si="3"/>
        <v>376.15999999999997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14659.73</v>
      </c>
      <c r="BM20" s="78">
        <f t="shared" si="3"/>
        <v>0</v>
      </c>
      <c r="BN20" s="77">
        <f t="shared" si="3"/>
        <v>14653.49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521213.12</v>
      </c>
      <c r="BW20" s="77">
        <f>BW10+BW11+BW12+BW13+BW14+BW15+BW16+BW17+BW18+BW19</f>
        <v>15700.65</v>
      </c>
      <c r="BX20" s="95">
        <f>BX10+BX11+BX12+BX13+BX14+BX15+BX16+BX17+BX18+BX19</f>
        <v>481160.19000000006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103475.52999999998</v>
      </c>
      <c r="E24" s="89">
        <v>25000</v>
      </c>
      <c r="F24" s="90">
        <v>110880.41</v>
      </c>
      <c r="G24" s="88"/>
      <c r="H24" s="89"/>
      <c r="I24" s="90"/>
      <c r="J24" s="97"/>
      <c r="K24" s="89"/>
      <c r="L24" s="101"/>
      <c r="M24" s="97">
        <v>0</v>
      </c>
      <c r="N24" s="89">
        <v>3000</v>
      </c>
      <c r="O24" s="101">
        <v>0</v>
      </c>
      <c r="P24" s="97">
        <v>14807.04</v>
      </c>
      <c r="Q24" s="89">
        <v>0</v>
      </c>
      <c r="R24" s="101">
        <v>14607.04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72768.87</v>
      </c>
      <c r="AF24" s="89">
        <v>0</v>
      </c>
      <c r="AG24" s="101">
        <v>64106.35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>
        <v>0</v>
      </c>
      <c r="AO24" s="89">
        <v>0</v>
      </c>
      <c r="AP24" s="101">
        <v>0</v>
      </c>
      <c r="AQ24" s="97">
        <v>308.66</v>
      </c>
      <c r="AR24" s="89">
        <v>0</v>
      </c>
      <c r="AS24" s="101">
        <v>308.66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191360.09999999998</v>
      </c>
      <c r="BW24" s="77">
        <f t="shared" si="4"/>
        <v>28000</v>
      </c>
      <c r="BX24" s="79">
        <f t="shared" si="4"/>
        <v>189902.46000000002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2791.36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3037.8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>
        <v>219.59</v>
      </c>
      <c r="AI27" s="89">
        <v>0</v>
      </c>
      <c r="AJ27" s="101">
        <v>0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3257.3900000000003</v>
      </c>
      <c r="BW27" s="77">
        <f t="shared" si="4"/>
        <v>0</v>
      </c>
      <c r="BX27" s="79">
        <f t="shared" si="4"/>
        <v>2791.36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103475.52999999998</v>
      </c>
      <c r="E28" s="78">
        <f t="shared" si="5"/>
        <v>25000</v>
      </c>
      <c r="F28" s="79">
        <f t="shared" si="5"/>
        <v>110880.41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3000</v>
      </c>
      <c r="O28" s="77">
        <f t="shared" si="5"/>
        <v>2791.36</v>
      </c>
      <c r="P28" s="98">
        <f t="shared" si="5"/>
        <v>14807.04</v>
      </c>
      <c r="Q28" s="78">
        <f t="shared" si="5"/>
        <v>0</v>
      </c>
      <c r="R28" s="77">
        <f t="shared" si="5"/>
        <v>14607.04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3037.8</v>
      </c>
      <c r="AC28" s="78">
        <f t="shared" si="5"/>
        <v>0</v>
      </c>
      <c r="AD28" s="77">
        <f t="shared" si="5"/>
        <v>0</v>
      </c>
      <c r="AE28" s="98">
        <f t="shared" si="5"/>
        <v>72768.87</v>
      </c>
      <c r="AF28" s="78">
        <f t="shared" si="5"/>
        <v>0</v>
      </c>
      <c r="AG28" s="77">
        <f t="shared" si="5"/>
        <v>64106.35</v>
      </c>
      <c r="AH28" s="98">
        <f t="shared" si="5"/>
        <v>219.59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308.66</v>
      </c>
      <c r="AR28" s="78">
        <f t="shared" si="6"/>
        <v>0</v>
      </c>
      <c r="AS28" s="77">
        <f t="shared" si="6"/>
        <v>308.66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194617.49</v>
      </c>
      <c r="BW28" s="77">
        <f>BW23+BW24+BW25+BW26+BW27</f>
        <v>28000</v>
      </c>
      <c r="BX28" s="95">
        <f>BX23+BX24+BX25+BX26+BX27</f>
        <v>192693.82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85000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85000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85000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85000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11005.64</v>
      </c>
      <c r="BM40" s="89">
        <v>0</v>
      </c>
      <c r="BN40" s="101">
        <v>11005.64</v>
      </c>
      <c r="BO40" s="97"/>
      <c r="BP40" s="89"/>
      <c r="BQ40" s="101"/>
      <c r="BR40" s="97"/>
      <c r="BS40" s="89"/>
      <c r="BT40" s="101"/>
      <c r="BU40" s="76"/>
      <c r="BV40" s="85">
        <f t="shared" si="10"/>
        <v>11005.64</v>
      </c>
      <c r="BW40" s="77">
        <f t="shared" si="10"/>
        <v>0</v>
      </c>
      <c r="BX40" s="79">
        <f t="shared" si="10"/>
        <v>11005.64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11005.64</v>
      </c>
      <c r="BM42" s="78">
        <f t="shared" si="12"/>
        <v>0</v>
      </c>
      <c r="BN42" s="77">
        <f t="shared" si="12"/>
        <v>11005.64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11005.64</v>
      </c>
      <c r="BW42" s="77">
        <f>BW38+BW39+BW40+BW41</f>
        <v>0</v>
      </c>
      <c r="BX42" s="95">
        <f>BX38+BX39+BX40+BX41</f>
        <v>11005.64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92136.81</v>
      </c>
      <c r="BS49" s="89">
        <v>0</v>
      </c>
      <c r="BT49" s="101">
        <v>91678.49</v>
      </c>
      <c r="BU49" s="76"/>
      <c r="BV49" s="85">
        <f aca="true" t="shared" si="15" ref="BV49:BX50">D49+G49+J49+M49+P49+S49+V49+Y49+AB49+AE49+AH49+AK49+AN49+AQ49+AT49+AW49+AZ49+BC49+BF49+BI49+BL49+BO49+BR49</f>
        <v>92136.81</v>
      </c>
      <c r="BW49" s="77">
        <f t="shared" si="15"/>
        <v>0</v>
      </c>
      <c r="BX49" s="79">
        <f t="shared" si="15"/>
        <v>91678.49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680</v>
      </c>
      <c r="BS50" s="89">
        <v>0</v>
      </c>
      <c r="BT50" s="101">
        <v>0</v>
      </c>
      <c r="BU50" s="76"/>
      <c r="BV50" s="85">
        <f t="shared" si="15"/>
        <v>680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92816.81</v>
      </c>
      <c r="BS51" s="78">
        <f>BS49+BS50</f>
        <v>0</v>
      </c>
      <c r="BT51" s="77">
        <f>BT49+BT50</f>
        <v>91678.49</v>
      </c>
      <c r="BU51" s="85"/>
      <c r="BV51" s="85">
        <f>BV49+BV50</f>
        <v>92816.81</v>
      </c>
      <c r="BW51" s="77">
        <f>BW49+BW50</f>
        <v>0</v>
      </c>
      <c r="BX51" s="95">
        <f>BX49+BX50</f>
        <v>91678.49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418711.72</v>
      </c>
      <c r="E53" s="86">
        <f t="shared" si="18"/>
        <v>40700.65</v>
      </c>
      <c r="F53" s="86">
        <f t="shared" si="18"/>
        <v>335344.31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34282.92</v>
      </c>
      <c r="K53" s="86">
        <f t="shared" si="18"/>
        <v>0</v>
      </c>
      <c r="L53" s="86">
        <f t="shared" si="18"/>
        <v>33449.22000000001</v>
      </c>
      <c r="M53" s="86">
        <f t="shared" si="18"/>
        <v>63813.4</v>
      </c>
      <c r="N53" s="86">
        <f t="shared" si="18"/>
        <v>3000</v>
      </c>
      <c r="O53" s="86">
        <f t="shared" si="18"/>
        <v>54360.44</v>
      </c>
      <c r="P53" s="86">
        <f t="shared" si="18"/>
        <v>15607.04</v>
      </c>
      <c r="Q53" s="86">
        <f t="shared" si="18"/>
        <v>0</v>
      </c>
      <c r="R53" s="86">
        <f t="shared" si="18"/>
        <v>15407.04</v>
      </c>
      <c r="S53" s="86">
        <f t="shared" si="18"/>
        <v>6674.84</v>
      </c>
      <c r="T53" s="86">
        <f t="shared" si="18"/>
        <v>0</v>
      </c>
      <c r="U53" s="86">
        <f t="shared" si="18"/>
        <v>5085.75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1601.16</v>
      </c>
      <c r="Z53" s="86">
        <f t="shared" si="18"/>
        <v>0</v>
      </c>
      <c r="AA53" s="86">
        <f t="shared" si="18"/>
        <v>1601.16</v>
      </c>
      <c r="AB53" s="86">
        <f t="shared" si="18"/>
        <v>94118.59999999999</v>
      </c>
      <c r="AC53" s="86">
        <f t="shared" si="18"/>
        <v>0</v>
      </c>
      <c r="AD53" s="86">
        <f t="shared" si="18"/>
        <v>83070.79000000001</v>
      </c>
      <c r="AE53" s="86">
        <f t="shared" si="18"/>
        <v>116517.44</v>
      </c>
      <c r="AF53" s="86">
        <f t="shared" si="18"/>
        <v>0</v>
      </c>
      <c r="AG53" s="86">
        <f t="shared" si="18"/>
        <v>103235.45999999999</v>
      </c>
      <c r="AH53" s="86">
        <f t="shared" si="18"/>
        <v>242.04</v>
      </c>
      <c r="AI53" s="86">
        <f t="shared" si="18"/>
        <v>0</v>
      </c>
      <c r="AJ53" s="86">
        <f aca="true" t="shared" si="19" ref="AJ53:BT53">AJ20+AJ28+AJ35+AJ42+AJ46+AJ51</f>
        <v>22.45</v>
      </c>
      <c r="AK53" s="86">
        <f t="shared" si="19"/>
        <v>33919.11</v>
      </c>
      <c r="AL53" s="86">
        <f t="shared" si="19"/>
        <v>0</v>
      </c>
      <c r="AM53" s="86">
        <f t="shared" si="19"/>
        <v>26939.08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682.61</v>
      </c>
      <c r="AR53" s="86">
        <f t="shared" si="19"/>
        <v>0</v>
      </c>
      <c r="AS53" s="86">
        <f t="shared" si="19"/>
        <v>684.8199999999999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25665.37</v>
      </c>
      <c r="BM53" s="86">
        <f t="shared" si="19"/>
        <v>0</v>
      </c>
      <c r="BN53" s="86">
        <f t="shared" si="19"/>
        <v>25659.129999999997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92816.81</v>
      </c>
      <c r="BS53" s="86">
        <f t="shared" si="19"/>
        <v>0</v>
      </c>
      <c r="BT53" s="86">
        <f t="shared" si="19"/>
        <v>91678.49</v>
      </c>
      <c r="BU53" s="86">
        <f>BU8</f>
        <v>0</v>
      </c>
      <c r="BV53" s="102">
        <f>BV8+BV20+BV28+BV35+BV42+BV46+BV51</f>
        <v>904653.06</v>
      </c>
      <c r="BW53" s="87">
        <f>BW20+BW28+BW35+BW42+BW46+BW51</f>
        <v>43700.65</v>
      </c>
      <c r="BX53" s="87">
        <f>BX20+BX28+BX35+BX42+BX46+BX51</f>
        <v>776538.14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109170.38000000003</v>
      </c>
      <c r="BW54" s="93"/>
      <c r="BX54" s="94">
        <f>IF((Spese_Rendiconto_2020!BX53-Entrate_Rendiconto_2020!E58)&lt;0,Entrate_Rendiconto_2020!E58-Spese_Rendiconto_2020!BX53,0)</f>
        <v>329749.69000000006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2021-07-09T09:06:17Z</dcterms:modified>
  <cp:category/>
  <cp:version/>
  <cp:contentType/>
  <cp:contentStatus/>
</cp:coreProperties>
</file>