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<sst xmlns="http://schemas.openxmlformats.org/spreadsheetml/2006/main" count="870" uniqueCount="149">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</sst>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16391</v>
      </c>
      <c r="E5" s="38"/>
    </row>
    <row r="6" spans="2:5" ht="15">
      <c r="B6" s="8"/>
      <c r="C6" s="5" t="s">
        <v>5</v>
      </c>
      <c r="D6" s="39">
        <v>587</v>
      </c>
      <c r="E6" s="40"/>
    </row>
    <row r="7" spans="2:5" ht="15">
      <c r="B7" s="8"/>
      <c r="C7" s="5" t="s">
        <v>6</v>
      </c>
      <c r="D7" s="39">
        <v>41419</v>
      </c>
      <c r="E7" s="40"/>
    </row>
    <row r="8" spans="2:5" ht="15.75" thickBot="1">
      <c r="B8" s="9"/>
      <c r="C8" s="6" t="s">
        <v>7</v>
      </c>
      <c r="D8" s="41"/>
      <c r="E8" s="42">
        <v>162309.04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305458.54</v>
      </c>
      <c r="E10" s="45">
        <v>337448.52999999997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67624.15999999999</v>
      </c>
      <c r="E14" s="45">
        <v>69587.6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373082.69999999995</v>
      </c>
      <c r="E16" s="51">
        <f>E10+E11+E12+E13+E14+E15</f>
        <v>407036.13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100790.48000000001</v>
      </c>
      <c r="E18" s="45">
        <v>103792.78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100790.48000000001</v>
      </c>
      <c r="E23" s="51">
        <f>E18+E19+E20+E21+E22</f>
        <v>103792.78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67829.33000000002</v>
      </c>
      <c r="E25" s="45">
        <v>63976.15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0.91</v>
      </c>
      <c r="E27" s="45">
        <v>0.22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51908.3</v>
      </c>
      <c r="E29" s="50">
        <v>39881.560000000005</v>
      </c>
    </row>
    <row r="30" spans="2:5" ht="15.75" thickBot="1">
      <c r="B30" s="16">
        <v>30000</v>
      </c>
      <c r="C30" s="15" t="s">
        <v>32</v>
      </c>
      <c r="D30" s="48">
        <f>D25+D26+D27+D28+D29</f>
        <v>119738.54000000002</v>
      </c>
      <c r="E30" s="51">
        <f>E25+E26+E27+E28+E29</f>
        <v>103857.93000000001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38748.96</v>
      </c>
      <c r="E34" s="45">
        <v>60400.56</v>
      </c>
    </row>
    <row r="35" spans="2:5" ht="15">
      <c r="B35" s="13">
        <v>40400</v>
      </c>
      <c r="C35" s="54" t="s">
        <v>38</v>
      </c>
      <c r="D35" s="39">
        <v>240599</v>
      </c>
      <c r="E35" s="45">
        <v>240599</v>
      </c>
    </row>
    <row r="36" spans="2:5" ht="15">
      <c r="B36" s="13">
        <v>40500</v>
      </c>
      <c r="C36" s="54" t="s">
        <v>39</v>
      </c>
      <c r="D36" s="49">
        <v>6832.77</v>
      </c>
      <c r="E36" s="50">
        <v>8270.740000000002</v>
      </c>
    </row>
    <row r="37" spans="2:5" ht="15.75" thickBot="1">
      <c r="B37" s="16">
        <v>40000</v>
      </c>
      <c r="C37" s="15" t="s">
        <v>40</v>
      </c>
      <c r="D37" s="48">
        <f>D32+D33+D34+D35+D36</f>
        <v>286180.73000000004</v>
      </c>
      <c r="E37" s="51">
        <f>E32+E33+E34+E35+E36</f>
        <v>309270.3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87633.5</v>
      </c>
      <c r="E54" s="45">
        <v>87633.49999999999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87633.5</v>
      </c>
      <c r="E56" s="51">
        <f>E54+E55</f>
        <v>87633.49999999999</v>
      </c>
    </row>
    <row r="57" spans="2:5" ht="16.5" thickBot="1" thickTop="1">
      <c r="B57" s="109" t="s">
        <v>64</v>
      </c>
      <c r="C57" s="110"/>
      <c r="D57" s="52">
        <f>D16+D23+D30+D37+D43+D49+D52+D56</f>
        <v>967425.95</v>
      </c>
      <c r="E57" s="55">
        <f>E16+E23+E30+E37+E43+E49+E52+E56</f>
        <v>1011590.6400000001</v>
      </c>
    </row>
    <row r="58" spans="2:5" ht="16.5" thickBot="1" thickTop="1">
      <c r="B58" s="109" t="s">
        <v>65</v>
      </c>
      <c r="C58" s="110"/>
      <c r="D58" s="52">
        <f>D57+D5+D6+D7+D8</f>
        <v>1025822.95</v>
      </c>
      <c r="E58" s="55">
        <f>E57+E5+E6+E7+E8</f>
        <v>1173899.6800000002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86917.95000000003</v>
      </c>
      <c r="E10" s="89">
        <v>0</v>
      </c>
      <c r="F10" s="90">
        <v>86100.94000000003</v>
      </c>
      <c r="G10" s="88"/>
      <c r="H10" s="89"/>
      <c r="I10" s="90"/>
      <c r="J10" s="97">
        <v>31559.850000000002</v>
      </c>
      <c r="K10" s="89">
        <v>0</v>
      </c>
      <c r="L10" s="101">
        <v>31503.019999999997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118477.80000000003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117603.96000000002</v>
      </c>
    </row>
    <row r="11" spans="2:76" ht="15">
      <c r="B11" s="13">
        <v>102</v>
      </c>
      <c r="C11" s="25" t="s">
        <v>92</v>
      </c>
      <c r="D11" s="88">
        <v>4087.4900000000002</v>
      </c>
      <c r="E11" s="89">
        <v>0</v>
      </c>
      <c r="F11" s="90">
        <v>3876.21</v>
      </c>
      <c r="G11" s="88"/>
      <c r="H11" s="89"/>
      <c r="I11" s="90"/>
      <c r="J11" s="97">
        <v>2103.44</v>
      </c>
      <c r="K11" s="89">
        <v>0</v>
      </c>
      <c r="L11" s="101">
        <v>2103.44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3283.92</v>
      </c>
      <c r="AC11" s="89">
        <v>0</v>
      </c>
      <c r="AD11" s="90">
        <v>2525.79</v>
      </c>
      <c r="AE11" s="91">
        <v>34.69</v>
      </c>
      <c r="AF11" s="89">
        <v>0</v>
      </c>
      <c r="AG11" s="90">
        <v>34.69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9509.54</v>
      </c>
      <c r="BW11" s="77">
        <f t="shared" si="1"/>
        <v>0</v>
      </c>
      <c r="BX11" s="79">
        <f t="shared" si="2"/>
        <v>8540.13</v>
      </c>
    </row>
    <row r="12" spans="2:76" ht="15">
      <c r="B12" s="13">
        <v>103</v>
      </c>
      <c r="C12" s="25" t="s">
        <v>93</v>
      </c>
      <c r="D12" s="88">
        <v>74089.98</v>
      </c>
      <c r="E12" s="89">
        <v>0</v>
      </c>
      <c r="F12" s="90">
        <v>73414.74999999999</v>
      </c>
      <c r="G12" s="88"/>
      <c r="H12" s="89"/>
      <c r="I12" s="90"/>
      <c r="J12" s="97">
        <v>235.20000000000002</v>
      </c>
      <c r="K12" s="89">
        <v>0</v>
      </c>
      <c r="L12" s="101">
        <v>199.92</v>
      </c>
      <c r="M12" s="91">
        <v>37512.19</v>
      </c>
      <c r="N12" s="89">
        <v>0</v>
      </c>
      <c r="O12" s="90">
        <v>37734.090000000004</v>
      </c>
      <c r="P12" s="91">
        <v>800</v>
      </c>
      <c r="Q12" s="89">
        <v>0</v>
      </c>
      <c r="R12" s="90">
        <v>800</v>
      </c>
      <c r="S12" s="91">
        <v>3934.48</v>
      </c>
      <c r="T12" s="89">
        <v>0</v>
      </c>
      <c r="U12" s="90">
        <v>4177.13</v>
      </c>
      <c r="V12" s="91">
        <v>1500</v>
      </c>
      <c r="W12" s="89">
        <v>0</v>
      </c>
      <c r="X12" s="90">
        <v>1500</v>
      </c>
      <c r="Y12" s="91"/>
      <c r="Z12" s="89"/>
      <c r="AA12" s="90"/>
      <c r="AB12" s="91">
        <v>10297.9</v>
      </c>
      <c r="AC12" s="89">
        <v>0</v>
      </c>
      <c r="AD12" s="90">
        <v>2532.6000000000004</v>
      </c>
      <c r="AE12" s="91">
        <v>54170.75</v>
      </c>
      <c r="AF12" s="89">
        <v>0</v>
      </c>
      <c r="AG12" s="90">
        <v>55821.67999999999</v>
      </c>
      <c r="AH12" s="91">
        <v>0</v>
      </c>
      <c r="AI12" s="89">
        <v>0</v>
      </c>
      <c r="AJ12" s="90">
        <v>0</v>
      </c>
      <c r="AK12" s="91">
        <v>699.56</v>
      </c>
      <c r="AL12" s="89">
        <v>0</v>
      </c>
      <c r="AM12" s="90">
        <v>710.71</v>
      </c>
      <c r="AN12" s="91"/>
      <c r="AO12" s="89"/>
      <c r="AP12" s="90"/>
      <c r="AQ12" s="91">
        <v>1049.81</v>
      </c>
      <c r="AR12" s="89">
        <v>0</v>
      </c>
      <c r="AS12" s="90">
        <v>326.18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184289.87</v>
      </c>
      <c r="BW12" s="77">
        <f t="shared" si="1"/>
        <v>0</v>
      </c>
      <c r="BX12" s="79">
        <f t="shared" si="2"/>
        <v>177217.05999999997</v>
      </c>
    </row>
    <row r="13" spans="2:76" ht="15">
      <c r="B13" s="13">
        <v>104</v>
      </c>
      <c r="C13" s="25" t="s">
        <v>19</v>
      </c>
      <c r="D13" s="88">
        <v>8933.55</v>
      </c>
      <c r="E13" s="89">
        <v>0</v>
      </c>
      <c r="F13" s="90">
        <v>5768.86</v>
      </c>
      <c r="G13" s="88"/>
      <c r="H13" s="89"/>
      <c r="I13" s="90"/>
      <c r="J13" s="97"/>
      <c r="K13" s="89"/>
      <c r="L13" s="101"/>
      <c r="M13" s="91">
        <v>27475.91</v>
      </c>
      <c r="N13" s="89">
        <v>0</v>
      </c>
      <c r="O13" s="90">
        <v>27475.91</v>
      </c>
      <c r="P13" s="91">
        <v>0</v>
      </c>
      <c r="Q13" s="89">
        <v>0</v>
      </c>
      <c r="R13" s="90">
        <v>0</v>
      </c>
      <c r="S13" s="91">
        <v>4355</v>
      </c>
      <c r="T13" s="89">
        <v>0</v>
      </c>
      <c r="U13" s="90">
        <v>4355</v>
      </c>
      <c r="V13" s="91">
        <v>1000</v>
      </c>
      <c r="W13" s="89">
        <v>0</v>
      </c>
      <c r="X13" s="90">
        <v>1000</v>
      </c>
      <c r="Y13" s="91">
        <v>1002.9</v>
      </c>
      <c r="Z13" s="89">
        <v>0</v>
      </c>
      <c r="AA13" s="90">
        <v>1002.9</v>
      </c>
      <c r="AB13" s="91">
        <v>60528.81999999999</v>
      </c>
      <c r="AC13" s="89">
        <v>0</v>
      </c>
      <c r="AD13" s="90">
        <v>57177.14000000001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19753.69</v>
      </c>
      <c r="AL13" s="89">
        <v>0</v>
      </c>
      <c r="AM13" s="90">
        <v>19685.59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123049.87</v>
      </c>
      <c r="BW13" s="77">
        <f t="shared" si="1"/>
        <v>0</v>
      </c>
      <c r="BX13" s="79">
        <f t="shared" si="2"/>
        <v>116465.4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18296.28</v>
      </c>
      <c r="BM16" s="89">
        <v>0</v>
      </c>
      <c r="BN16" s="90">
        <v>18296.28</v>
      </c>
      <c r="BO16" s="91"/>
      <c r="BP16" s="89"/>
      <c r="BQ16" s="90"/>
      <c r="BR16" s="97"/>
      <c r="BS16" s="89"/>
      <c r="BT16" s="101"/>
      <c r="BU16" s="76"/>
      <c r="BV16" s="85">
        <f t="shared" si="0"/>
        <v>18296.28</v>
      </c>
      <c r="BW16" s="77">
        <f t="shared" si="1"/>
        <v>0</v>
      </c>
      <c r="BX16" s="79">
        <f t="shared" si="2"/>
        <v>18296.28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23891.85</v>
      </c>
      <c r="E18" s="89">
        <v>0</v>
      </c>
      <c r="F18" s="90">
        <v>5791.62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23891.85</v>
      </c>
      <c r="BW18" s="77">
        <f t="shared" si="1"/>
        <v>0</v>
      </c>
      <c r="BX18" s="79">
        <f t="shared" si="2"/>
        <v>5791.62</v>
      </c>
    </row>
    <row r="19" spans="2:76" ht="15">
      <c r="B19" s="13">
        <v>110</v>
      </c>
      <c r="C19" s="25" t="s">
        <v>98</v>
      </c>
      <c r="D19" s="88">
        <v>29437</v>
      </c>
      <c r="E19" s="89">
        <v>0</v>
      </c>
      <c r="F19" s="90">
        <v>25498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29437</v>
      </c>
      <c r="BW19" s="77">
        <f t="shared" si="1"/>
        <v>0</v>
      </c>
      <c r="BX19" s="79">
        <f t="shared" si="2"/>
        <v>25498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227357.82000000004</v>
      </c>
      <c r="E20" s="78">
        <f t="shared" si="3"/>
        <v>0</v>
      </c>
      <c r="F20" s="79">
        <f t="shared" si="3"/>
        <v>200450.38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33898.49</v>
      </c>
      <c r="K20" s="78">
        <f t="shared" si="3"/>
        <v>0</v>
      </c>
      <c r="L20" s="77">
        <f t="shared" si="3"/>
        <v>33806.38</v>
      </c>
      <c r="M20" s="98">
        <f t="shared" si="3"/>
        <v>64988.100000000006</v>
      </c>
      <c r="N20" s="78">
        <f t="shared" si="3"/>
        <v>0</v>
      </c>
      <c r="O20" s="77">
        <f t="shared" si="3"/>
        <v>65210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8289.48</v>
      </c>
      <c r="T20" s="78">
        <f t="shared" si="3"/>
        <v>0</v>
      </c>
      <c r="U20" s="77">
        <f t="shared" si="3"/>
        <v>8532.130000000001</v>
      </c>
      <c r="V20" s="98">
        <f t="shared" si="3"/>
        <v>2500</v>
      </c>
      <c r="W20" s="78">
        <f t="shared" si="3"/>
        <v>0</v>
      </c>
      <c r="X20" s="77">
        <f t="shared" si="3"/>
        <v>2500</v>
      </c>
      <c r="Y20" s="98">
        <f t="shared" si="3"/>
        <v>1002.9</v>
      </c>
      <c r="Z20" s="78">
        <f t="shared" si="3"/>
        <v>0</v>
      </c>
      <c r="AA20" s="77">
        <f t="shared" si="3"/>
        <v>1002.9</v>
      </c>
      <c r="AB20" s="98">
        <f t="shared" si="3"/>
        <v>74110.63999999998</v>
      </c>
      <c r="AC20" s="78">
        <f t="shared" si="3"/>
        <v>0</v>
      </c>
      <c r="AD20" s="77">
        <f t="shared" si="3"/>
        <v>62235.530000000006</v>
      </c>
      <c r="AE20" s="98">
        <f t="shared" si="3"/>
        <v>54205.44</v>
      </c>
      <c r="AF20" s="78">
        <f t="shared" si="3"/>
        <v>0</v>
      </c>
      <c r="AG20" s="77">
        <f t="shared" si="3"/>
        <v>55856.369999999995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20453.25</v>
      </c>
      <c r="AL20" s="78">
        <f t="shared" si="3"/>
        <v>0</v>
      </c>
      <c r="AM20" s="77">
        <f t="shared" si="3"/>
        <v>20396.3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1049.81</v>
      </c>
      <c r="AR20" s="78">
        <f t="shared" si="3"/>
        <v>0</v>
      </c>
      <c r="AS20" s="77">
        <f t="shared" si="3"/>
        <v>326.18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18296.28</v>
      </c>
      <c r="BM20" s="78">
        <f t="shared" si="3"/>
        <v>0</v>
      </c>
      <c r="BN20" s="77">
        <f t="shared" si="3"/>
        <v>18296.28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506952.20999999996</v>
      </c>
      <c r="BW20" s="77">
        <f>BW10+BW11+BW12+BW13+BW14+BW15+BW16+BW17+BW18+BW19</f>
        <v>0</v>
      </c>
      <c r="BX20" s="95">
        <f>BX10+BX11+BX12+BX13+BX14+BX15+BX16+BX17+BX18+BX19</f>
        <v>469412.45000000007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25363.800000000003</v>
      </c>
      <c r="E24" s="89">
        <v>0</v>
      </c>
      <c r="F24" s="90">
        <v>24668.4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3811.3200000000015</v>
      </c>
      <c r="Q24" s="89">
        <v>32081.76</v>
      </c>
      <c r="R24" s="101">
        <v>3917.75</v>
      </c>
      <c r="S24" s="97">
        <v>5952.38</v>
      </c>
      <c r="T24" s="89">
        <v>0</v>
      </c>
      <c r="U24" s="101">
        <v>5952.38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628.78</v>
      </c>
      <c r="AC24" s="89">
        <v>0</v>
      </c>
      <c r="AD24" s="101">
        <v>628.78</v>
      </c>
      <c r="AE24" s="97">
        <v>64319.04</v>
      </c>
      <c r="AF24" s="89">
        <v>114140.66</v>
      </c>
      <c r="AG24" s="101">
        <v>66210.04000000001</v>
      </c>
      <c r="AH24" s="97">
        <v>0</v>
      </c>
      <c r="AI24" s="89">
        <v>0</v>
      </c>
      <c r="AJ24" s="101">
        <v>0</v>
      </c>
      <c r="AK24" s="97">
        <v>927.2</v>
      </c>
      <c r="AL24" s="89">
        <v>0</v>
      </c>
      <c r="AM24" s="101">
        <v>927.2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101002.52</v>
      </c>
      <c r="BW24" s="77">
        <f t="shared" si="4"/>
        <v>146222.42</v>
      </c>
      <c r="BX24" s="79">
        <f t="shared" si="4"/>
        <v>102304.55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34513.079999999994</v>
      </c>
      <c r="N27" s="89">
        <v>0</v>
      </c>
      <c r="O27" s="101">
        <v>26503.83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>
        <v>2985.95</v>
      </c>
      <c r="AI27" s="89">
        <v>0</v>
      </c>
      <c r="AJ27" s="101">
        <v>2985.95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37499.02999999999</v>
      </c>
      <c r="BW27" s="77">
        <f t="shared" si="4"/>
        <v>0</v>
      </c>
      <c r="BX27" s="79">
        <f t="shared" si="4"/>
        <v>29489.780000000002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25363.800000000003</v>
      </c>
      <c r="E28" s="78">
        <f t="shared" si="5"/>
        <v>0</v>
      </c>
      <c r="F28" s="79">
        <f t="shared" si="5"/>
        <v>24668.4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34513.079999999994</v>
      </c>
      <c r="N28" s="78">
        <f t="shared" si="5"/>
        <v>0</v>
      </c>
      <c r="O28" s="77">
        <f t="shared" si="5"/>
        <v>26503.83</v>
      </c>
      <c r="P28" s="98">
        <f t="shared" si="5"/>
        <v>3811.3200000000015</v>
      </c>
      <c r="Q28" s="78">
        <f t="shared" si="5"/>
        <v>32081.76</v>
      </c>
      <c r="R28" s="77">
        <f t="shared" si="5"/>
        <v>3917.75</v>
      </c>
      <c r="S28" s="98">
        <f t="shared" si="5"/>
        <v>5952.38</v>
      </c>
      <c r="T28" s="78">
        <f t="shared" si="5"/>
        <v>0</v>
      </c>
      <c r="U28" s="77">
        <f t="shared" si="5"/>
        <v>5952.38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628.78</v>
      </c>
      <c r="AC28" s="78">
        <f t="shared" si="5"/>
        <v>0</v>
      </c>
      <c r="AD28" s="77">
        <f t="shared" si="5"/>
        <v>628.78</v>
      </c>
      <c r="AE28" s="98">
        <f t="shared" si="5"/>
        <v>64319.04</v>
      </c>
      <c r="AF28" s="78">
        <f t="shared" si="5"/>
        <v>114140.66</v>
      </c>
      <c r="AG28" s="77">
        <f t="shared" si="5"/>
        <v>66210.04000000001</v>
      </c>
      <c r="AH28" s="98">
        <f t="shared" si="5"/>
        <v>2985.95</v>
      </c>
      <c r="AI28" s="78">
        <f t="shared" si="5"/>
        <v>0</v>
      </c>
      <c r="AJ28" s="77">
        <f aca="true" t="shared" si="6" ref="AJ28:BO28">AJ23+AJ24+AJ25+AJ26+AJ27</f>
        <v>2985.95</v>
      </c>
      <c r="AK28" s="98">
        <f t="shared" si="6"/>
        <v>927.2</v>
      </c>
      <c r="AL28" s="78">
        <f t="shared" si="6"/>
        <v>0</v>
      </c>
      <c r="AM28" s="77">
        <f t="shared" si="6"/>
        <v>927.2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138501.55</v>
      </c>
      <c r="BW28" s="77">
        <f>BW23+BW24+BW25+BW26+BW27</f>
        <v>146222.42</v>
      </c>
      <c r="BX28" s="95">
        <f>BX23+BX24+BX25+BX26+BX27</f>
        <v>131794.33000000002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33384.38</v>
      </c>
      <c r="BM40" s="89">
        <v>0</v>
      </c>
      <c r="BN40" s="101">
        <v>33384.38</v>
      </c>
      <c r="BO40" s="97"/>
      <c r="BP40" s="89"/>
      <c r="BQ40" s="101"/>
      <c r="BR40" s="97"/>
      <c r="BS40" s="89"/>
      <c r="BT40" s="101"/>
      <c r="BU40" s="76"/>
      <c r="BV40" s="85">
        <f t="shared" si="10"/>
        <v>33384.38</v>
      </c>
      <c r="BW40" s="77">
        <f t="shared" si="10"/>
        <v>0</v>
      </c>
      <c r="BX40" s="79">
        <f t="shared" si="10"/>
        <v>33384.38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33384.38</v>
      </c>
      <c r="BM42" s="78">
        <f t="shared" si="12"/>
        <v>0</v>
      </c>
      <c r="BN42" s="77">
        <f t="shared" si="12"/>
        <v>33384.38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33384.38</v>
      </c>
      <c r="BW42" s="77">
        <f>BW38+BW39+BW40+BW41</f>
        <v>0</v>
      </c>
      <c r="BX42" s="95">
        <f>BX38+BX39+BX40+BX41</f>
        <v>33384.38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87633.5</v>
      </c>
      <c r="BS49" s="89">
        <v>0</v>
      </c>
      <c r="BT49" s="101">
        <v>82482.88</v>
      </c>
      <c r="BU49" s="76"/>
      <c r="BV49" s="85">
        <f aca="true" t="shared" si="15" ref="BV49:BX50">D49+G49+J49+M49+P49+S49+V49+Y49+AB49+AE49+AH49+AK49+AN49+AQ49+AT49+AW49+AZ49+BC49+BF49+BI49+BL49+BO49+BR49</f>
        <v>87633.5</v>
      </c>
      <c r="BW49" s="77">
        <f t="shared" si="15"/>
        <v>0</v>
      </c>
      <c r="BX49" s="79">
        <f t="shared" si="15"/>
        <v>82482.88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40274.15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40274.15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87633.5</v>
      </c>
      <c r="BS51" s="78">
        <f>BS49+BS50</f>
        <v>0</v>
      </c>
      <c r="BT51" s="77">
        <f>BT49+BT50</f>
        <v>122757.03</v>
      </c>
      <c r="BU51" s="85"/>
      <c r="BV51" s="85">
        <f>BV49+BV50</f>
        <v>87633.5</v>
      </c>
      <c r="BW51" s="77">
        <f>BW49+BW50</f>
        <v>0</v>
      </c>
      <c r="BX51" s="95">
        <f>BX49+BX50</f>
        <v>122757.03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252721.62000000005</v>
      </c>
      <c r="E53" s="86">
        <f t="shared" si="18"/>
        <v>0</v>
      </c>
      <c r="F53" s="86">
        <f t="shared" si="18"/>
        <v>225118.78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33898.49</v>
      </c>
      <c r="K53" s="86">
        <f t="shared" si="18"/>
        <v>0</v>
      </c>
      <c r="L53" s="86">
        <f t="shared" si="18"/>
        <v>33806.38</v>
      </c>
      <c r="M53" s="86">
        <f t="shared" si="18"/>
        <v>99501.18</v>
      </c>
      <c r="N53" s="86">
        <f t="shared" si="18"/>
        <v>0</v>
      </c>
      <c r="O53" s="86">
        <f t="shared" si="18"/>
        <v>91713.83</v>
      </c>
      <c r="P53" s="86">
        <f t="shared" si="18"/>
        <v>4611.3200000000015</v>
      </c>
      <c r="Q53" s="86">
        <f t="shared" si="18"/>
        <v>32081.76</v>
      </c>
      <c r="R53" s="86">
        <f t="shared" si="18"/>
        <v>4717.75</v>
      </c>
      <c r="S53" s="86">
        <f t="shared" si="18"/>
        <v>14241.86</v>
      </c>
      <c r="T53" s="86">
        <f t="shared" si="18"/>
        <v>0</v>
      </c>
      <c r="U53" s="86">
        <f t="shared" si="18"/>
        <v>14484.510000000002</v>
      </c>
      <c r="V53" s="86">
        <f t="shared" si="18"/>
        <v>2500</v>
      </c>
      <c r="W53" s="86">
        <f t="shared" si="18"/>
        <v>0</v>
      </c>
      <c r="X53" s="86">
        <f t="shared" si="18"/>
        <v>2500</v>
      </c>
      <c r="Y53" s="86">
        <f t="shared" si="18"/>
        <v>1002.9</v>
      </c>
      <c r="Z53" s="86">
        <f t="shared" si="18"/>
        <v>0</v>
      </c>
      <c r="AA53" s="86">
        <f t="shared" si="18"/>
        <v>1002.9</v>
      </c>
      <c r="AB53" s="86">
        <f t="shared" si="18"/>
        <v>74739.41999999998</v>
      </c>
      <c r="AC53" s="86">
        <f t="shared" si="18"/>
        <v>0</v>
      </c>
      <c r="AD53" s="86">
        <f t="shared" si="18"/>
        <v>62864.310000000005</v>
      </c>
      <c r="AE53" s="86">
        <f t="shared" si="18"/>
        <v>118524.48000000001</v>
      </c>
      <c r="AF53" s="86">
        <f t="shared" si="18"/>
        <v>114140.66</v>
      </c>
      <c r="AG53" s="86">
        <f t="shared" si="18"/>
        <v>122066.41</v>
      </c>
      <c r="AH53" s="86">
        <f t="shared" si="18"/>
        <v>2985.95</v>
      </c>
      <c r="AI53" s="86">
        <f t="shared" si="18"/>
        <v>0</v>
      </c>
      <c r="AJ53" s="86">
        <f aca="true" t="shared" si="19" ref="AJ53:BT53">AJ20+AJ28+AJ35+AJ42+AJ46+AJ51</f>
        <v>2985.95</v>
      </c>
      <c r="AK53" s="86">
        <f t="shared" si="19"/>
        <v>21380.45</v>
      </c>
      <c r="AL53" s="86">
        <f t="shared" si="19"/>
        <v>0</v>
      </c>
      <c r="AM53" s="86">
        <f t="shared" si="19"/>
        <v>21323.5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1049.81</v>
      </c>
      <c r="AR53" s="86">
        <f t="shared" si="19"/>
        <v>0</v>
      </c>
      <c r="AS53" s="86">
        <f t="shared" si="19"/>
        <v>326.18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51680.659999999996</v>
      </c>
      <c r="BM53" s="86">
        <f t="shared" si="19"/>
        <v>0</v>
      </c>
      <c r="BN53" s="86">
        <f t="shared" si="19"/>
        <v>51680.659999999996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87633.5</v>
      </c>
      <c r="BS53" s="86">
        <f t="shared" si="19"/>
        <v>0</v>
      </c>
      <c r="BT53" s="86">
        <f t="shared" si="19"/>
        <v>122757.03</v>
      </c>
      <c r="BU53" s="86">
        <f>BU8</f>
        <v>0</v>
      </c>
      <c r="BV53" s="102">
        <f>BV8+BV20+BV28+BV35+BV42+BV46+BV51</f>
        <v>766471.64</v>
      </c>
      <c r="BW53" s="87">
        <f>BW20+BW28+BW35+BW42+BW46+BW51</f>
        <v>146222.42</v>
      </c>
      <c r="BX53" s="87">
        <f>BX20+BX28+BX35+BX42+BX46+BX51</f>
        <v>757348.1900000001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113128.88999999993</v>
      </c>
      <c r="BW54" s="93"/>
      <c r="BX54" s="94">
        <f>IF((Spese_Rendiconto_2018!BX53-Entrate_Rendiconto_2018!E58)&lt;0,Entrate_Rendiconto_2018!E58-Spese_Rendiconto_2018!BX53,0)</f>
        <v>416551.4900000001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2019-04-17T14:44:53Z</dcterms:modified>
  <cp:category/>
  <cp:version/>
  <cp:contentType/>
  <cp:contentStatus/>
</cp:coreProperties>
</file>