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<sst xmlns="http://schemas.openxmlformats.org/spreadsheetml/2006/main" count="870" uniqueCount="149">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</sst>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3711.68</v>
      </c>
      <c r="E5" s="38"/>
    </row>
    <row r="6" spans="2:5" ht="15">
      <c r="B6" s="8"/>
      <c r="C6" s="5" t="s">
        <v>5</v>
      </c>
      <c r="D6" s="39">
        <v>4466.18</v>
      </c>
      <c r="E6" s="40"/>
    </row>
    <row r="7" spans="2:5" ht="15">
      <c r="B7" s="8"/>
      <c r="C7" s="5" t="s">
        <v>6</v>
      </c>
      <c r="D7" s="39">
        <v>134935.83</v>
      </c>
      <c r="E7" s="40"/>
    </row>
    <row r="8" spans="2:5" ht="15.75" thickBot="1">
      <c r="B8" s="9"/>
      <c r="C8" s="6" t="s">
        <v>7</v>
      </c>
      <c r="D8" s="41"/>
      <c r="E8" s="42">
        <v>381628.86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286547.91</v>
      </c>
      <c r="E10" s="45">
        <v>278948.6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433.22</v>
      </c>
      <c r="E13" s="45">
        <v>433.22</v>
      </c>
    </row>
    <row r="14" spans="2:5" ht="15">
      <c r="B14" s="13">
        <v>10301</v>
      </c>
      <c r="C14" s="54" t="s">
        <v>11</v>
      </c>
      <c r="D14" s="39">
        <v>181458</v>
      </c>
      <c r="E14" s="45">
        <v>126979.35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468439.12999999995</v>
      </c>
      <c r="E16" s="51">
        <f>E10+E11+E12+E13+E14+E15</f>
        <v>406361.1699999999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66893.24</v>
      </c>
      <c r="E18" s="45">
        <v>62769.98000000001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66893.24</v>
      </c>
      <c r="E23" s="51">
        <f>E18+E19+E20+E21+E22</f>
        <v>62769.98000000001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50029.38999999999</v>
      </c>
      <c r="E25" s="45">
        <v>48037.98999999999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0.07</v>
      </c>
      <c r="E27" s="45">
        <v>0.06</v>
      </c>
    </row>
    <row r="28" spans="2:5" ht="15">
      <c r="B28" s="13">
        <v>30400</v>
      </c>
      <c r="C28" s="54" t="s">
        <v>30</v>
      </c>
      <c r="D28" s="49">
        <v>6469</v>
      </c>
      <c r="E28" s="45">
        <v>6469</v>
      </c>
    </row>
    <row r="29" spans="2:5" ht="15">
      <c r="B29" s="13">
        <v>30500</v>
      </c>
      <c r="C29" s="54" t="s">
        <v>31</v>
      </c>
      <c r="D29" s="60">
        <v>10080.01</v>
      </c>
      <c r="E29" s="50">
        <v>10080.01</v>
      </c>
    </row>
    <row r="30" spans="2:5" ht="15.75" thickBot="1">
      <c r="B30" s="16">
        <v>30000</v>
      </c>
      <c r="C30" s="15" t="s">
        <v>32</v>
      </c>
      <c r="D30" s="48">
        <f>D25+D26+D27+D28+D29</f>
        <v>66578.46999999999</v>
      </c>
      <c r="E30" s="51">
        <f>E25+E26+E27+E28+E29</f>
        <v>64587.05999999999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118153.20000000001</v>
      </c>
      <c r="E33" s="59">
        <v>63798.9</v>
      </c>
    </row>
    <row r="34" spans="2:5" ht="15">
      <c r="B34" s="13">
        <v>40300</v>
      </c>
      <c r="C34" s="54" t="s">
        <v>37</v>
      </c>
      <c r="D34" s="61">
        <v>3900</v>
      </c>
      <c r="E34" s="45">
        <v>780</v>
      </c>
    </row>
    <row r="35" spans="2:5" ht="15">
      <c r="B35" s="13">
        <v>40400</v>
      </c>
      <c r="C35" s="54" t="s">
        <v>38</v>
      </c>
      <c r="D35" s="39">
        <v>1500</v>
      </c>
      <c r="E35" s="45">
        <v>1500</v>
      </c>
    </row>
    <row r="36" spans="2:5" ht="15">
      <c r="B36" s="13">
        <v>40500</v>
      </c>
      <c r="C36" s="54" t="s">
        <v>39</v>
      </c>
      <c r="D36" s="49">
        <v>21339.68</v>
      </c>
      <c r="E36" s="50">
        <v>26161.120000000003</v>
      </c>
    </row>
    <row r="37" spans="2:5" ht="15.75" thickBot="1">
      <c r="B37" s="16">
        <v>40000</v>
      </c>
      <c r="C37" s="15" t="s">
        <v>40</v>
      </c>
      <c r="D37" s="48">
        <f>D32+D33+D34+D35+D36</f>
        <v>144892.88</v>
      </c>
      <c r="E37" s="51">
        <f>E32+E33+E34+E35+E36</f>
        <v>92240.01999999999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106087.78999999998</v>
      </c>
      <c r="E54" s="45">
        <v>106087.78999999998</v>
      </c>
    </row>
    <row r="55" spans="2:5" ht="15">
      <c r="B55" s="13">
        <v>90200</v>
      </c>
      <c r="C55" s="54" t="s">
        <v>62</v>
      </c>
      <c r="D55" s="61">
        <v>1376.78</v>
      </c>
      <c r="E55" s="62">
        <v>1326.42</v>
      </c>
    </row>
    <row r="56" spans="2:5" ht="15.75" thickBot="1">
      <c r="B56" s="16">
        <v>90000</v>
      </c>
      <c r="C56" s="15" t="s">
        <v>63</v>
      </c>
      <c r="D56" s="48">
        <f>D54+D55</f>
        <v>107464.56999999998</v>
      </c>
      <c r="E56" s="51">
        <f>E54+E55</f>
        <v>107414.20999999998</v>
      </c>
    </row>
    <row r="57" spans="2:5" ht="16.5" thickBot="1" thickTop="1">
      <c r="B57" s="109" t="s">
        <v>64</v>
      </c>
      <c r="C57" s="110"/>
      <c r="D57" s="52">
        <f>D16+D23+D30+D37+D43+D49+D52+D56</f>
        <v>854268.2899999999</v>
      </c>
      <c r="E57" s="55">
        <f>E16+E23+E30+E37+E43+E49+E52+E56</f>
        <v>733372.4399999998</v>
      </c>
    </row>
    <row r="58" spans="2:5" ht="16.5" thickBot="1" thickTop="1">
      <c r="B58" s="109" t="s">
        <v>65</v>
      </c>
      <c r="C58" s="110"/>
      <c r="D58" s="52">
        <f>D57+D5+D6+D7+D8</f>
        <v>997381.98</v>
      </c>
      <c r="E58" s="55">
        <f>E57+E5+E6+E7+E8</f>
        <v>1115001.2999999998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91519.38</v>
      </c>
      <c r="E10" s="89">
        <v>5126.19</v>
      </c>
      <c r="F10" s="90">
        <v>92183.05</v>
      </c>
      <c r="G10" s="88"/>
      <c r="H10" s="89"/>
      <c r="I10" s="90"/>
      <c r="J10" s="97">
        <v>27992.960000000003</v>
      </c>
      <c r="K10" s="89">
        <v>0</v>
      </c>
      <c r="L10" s="101">
        <v>27992.960000000006</v>
      </c>
      <c r="M10" s="91">
        <v>9393.970000000001</v>
      </c>
      <c r="N10" s="89">
        <v>0</v>
      </c>
      <c r="O10" s="90">
        <v>9393.97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2544.29</v>
      </c>
      <c r="AF10" s="89">
        <v>0</v>
      </c>
      <c r="AG10" s="90">
        <v>2544.29</v>
      </c>
      <c r="AH10" s="91"/>
      <c r="AI10" s="89"/>
      <c r="AJ10" s="90"/>
      <c r="AK10" s="91">
        <v>9123.35</v>
      </c>
      <c r="AL10" s="89">
        <v>0</v>
      </c>
      <c r="AM10" s="90">
        <v>9123.35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140573.95</v>
      </c>
      <c r="BW10" s="77">
        <f aca="true" t="shared" si="1" ref="BW10:BW19">E10+H10+K10+N10+Q10+T10+W10+Z10+AC10+AF10+AI10+AL10+AO10+AR10+AU10+AX10+BA10+BD10+BG10+BJ10+BM10+BP10+BS10</f>
        <v>5126.19</v>
      </c>
      <c r="BX10" s="79">
        <f aca="true" t="shared" si="2" ref="BX10:BX19">F10+I10+L10+O10+R10+U10+X10+AA10+AD10+AG10+AJ10+AM10+AP10+AS10+AV10+AY10+BB10+BE10+BH10+BK10+BN10+BQ10+BT10</f>
        <v>141237.62000000002</v>
      </c>
    </row>
    <row r="11" spans="2:76" ht="15">
      <c r="B11" s="13">
        <v>102</v>
      </c>
      <c r="C11" s="25" t="s">
        <v>92</v>
      </c>
      <c r="D11" s="88">
        <v>8107.530000000001</v>
      </c>
      <c r="E11" s="89">
        <v>0</v>
      </c>
      <c r="F11" s="90">
        <v>8017.530000000001</v>
      </c>
      <c r="G11" s="88"/>
      <c r="H11" s="89"/>
      <c r="I11" s="90"/>
      <c r="J11" s="97">
        <v>1969.6</v>
      </c>
      <c r="K11" s="89">
        <v>0</v>
      </c>
      <c r="L11" s="101">
        <v>1969.6000000000004</v>
      </c>
      <c r="M11" s="91">
        <v>596.54</v>
      </c>
      <c r="N11" s="89">
        <v>0</v>
      </c>
      <c r="O11" s="90">
        <v>596.54</v>
      </c>
      <c r="P11" s="91"/>
      <c r="Q11" s="89"/>
      <c r="R11" s="90"/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/>
      <c r="AC11" s="89"/>
      <c r="AD11" s="90"/>
      <c r="AE11" s="91">
        <v>141.36</v>
      </c>
      <c r="AF11" s="89">
        <v>0</v>
      </c>
      <c r="AG11" s="90">
        <v>141.36</v>
      </c>
      <c r="AH11" s="91"/>
      <c r="AI11" s="89"/>
      <c r="AJ11" s="90"/>
      <c r="AK11" s="91">
        <v>711.5500000000001</v>
      </c>
      <c r="AL11" s="89">
        <v>0</v>
      </c>
      <c r="AM11" s="90">
        <v>711.5500000000001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11526.580000000002</v>
      </c>
      <c r="BW11" s="77">
        <f t="shared" si="1"/>
        <v>0</v>
      </c>
      <c r="BX11" s="79">
        <f t="shared" si="2"/>
        <v>11436.580000000002</v>
      </c>
    </row>
    <row r="12" spans="2:76" ht="15">
      <c r="B12" s="13">
        <v>103</v>
      </c>
      <c r="C12" s="25" t="s">
        <v>93</v>
      </c>
      <c r="D12" s="88">
        <v>89936.95000000001</v>
      </c>
      <c r="E12" s="89">
        <v>0</v>
      </c>
      <c r="F12" s="90">
        <v>89924.71000000004</v>
      </c>
      <c r="G12" s="88"/>
      <c r="H12" s="89"/>
      <c r="I12" s="90"/>
      <c r="J12" s="97">
        <v>318.11</v>
      </c>
      <c r="K12" s="89">
        <v>0</v>
      </c>
      <c r="L12" s="101">
        <v>328.13000000000005</v>
      </c>
      <c r="M12" s="91">
        <v>50674.409999999996</v>
      </c>
      <c r="N12" s="89">
        <v>0</v>
      </c>
      <c r="O12" s="90">
        <v>53966.25000000001</v>
      </c>
      <c r="P12" s="91">
        <v>372.71000000000004</v>
      </c>
      <c r="Q12" s="89">
        <v>0</v>
      </c>
      <c r="R12" s="90">
        <v>70.35</v>
      </c>
      <c r="S12" s="91"/>
      <c r="T12" s="89"/>
      <c r="U12" s="90"/>
      <c r="V12" s="91">
        <v>750.4</v>
      </c>
      <c r="W12" s="89">
        <v>0</v>
      </c>
      <c r="X12" s="90">
        <v>727.8000000000001</v>
      </c>
      <c r="Y12" s="91">
        <v>0</v>
      </c>
      <c r="Z12" s="89">
        <v>0</v>
      </c>
      <c r="AA12" s="90">
        <v>0</v>
      </c>
      <c r="AB12" s="91">
        <v>64315.33</v>
      </c>
      <c r="AC12" s="89">
        <v>0</v>
      </c>
      <c r="AD12" s="90">
        <v>71200.98</v>
      </c>
      <c r="AE12" s="91">
        <v>42498.07</v>
      </c>
      <c r="AF12" s="89">
        <v>0</v>
      </c>
      <c r="AG12" s="90">
        <v>42303.36</v>
      </c>
      <c r="AH12" s="91">
        <v>3312.2100000000005</v>
      </c>
      <c r="AI12" s="89">
        <v>0</v>
      </c>
      <c r="AJ12" s="90">
        <v>3553.9700000000003</v>
      </c>
      <c r="AK12" s="91">
        <v>4606.9400000000005</v>
      </c>
      <c r="AL12" s="89">
        <v>0</v>
      </c>
      <c r="AM12" s="90">
        <v>4228.44</v>
      </c>
      <c r="AN12" s="91">
        <v>900.36</v>
      </c>
      <c r="AO12" s="89">
        <v>0</v>
      </c>
      <c r="AP12" s="90">
        <v>212.28</v>
      </c>
      <c r="AQ12" s="91">
        <v>290.63</v>
      </c>
      <c r="AR12" s="89">
        <v>0</v>
      </c>
      <c r="AS12" s="90">
        <v>85.66999999999999</v>
      </c>
      <c r="AT12" s="91"/>
      <c r="AU12" s="89"/>
      <c r="AV12" s="90"/>
      <c r="AW12" s="91">
        <v>133.38</v>
      </c>
      <c r="AX12" s="89">
        <v>0</v>
      </c>
      <c r="AY12" s="90">
        <v>333.46000000000004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258109.49999999997</v>
      </c>
      <c r="BW12" s="77">
        <f t="shared" si="1"/>
        <v>0</v>
      </c>
      <c r="BX12" s="79">
        <f t="shared" si="2"/>
        <v>266935.4</v>
      </c>
    </row>
    <row r="13" spans="2:76" ht="15">
      <c r="B13" s="13">
        <v>104</v>
      </c>
      <c r="C13" s="25" t="s">
        <v>19</v>
      </c>
      <c r="D13" s="88">
        <v>1176.44</v>
      </c>
      <c r="E13" s="89">
        <v>0</v>
      </c>
      <c r="F13" s="90">
        <v>1366.46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150</v>
      </c>
      <c r="N13" s="89">
        <v>0</v>
      </c>
      <c r="O13" s="90">
        <v>150</v>
      </c>
      <c r="P13" s="91"/>
      <c r="Q13" s="89"/>
      <c r="R13" s="90"/>
      <c r="S13" s="91"/>
      <c r="T13" s="89"/>
      <c r="U13" s="90"/>
      <c r="V13" s="91">
        <v>4336</v>
      </c>
      <c r="W13" s="89">
        <v>0</v>
      </c>
      <c r="X13" s="90">
        <v>4836</v>
      </c>
      <c r="Y13" s="91">
        <v>800</v>
      </c>
      <c r="Z13" s="89">
        <v>0</v>
      </c>
      <c r="AA13" s="90">
        <v>523.08</v>
      </c>
      <c r="AB13" s="91">
        <v>100</v>
      </c>
      <c r="AC13" s="89">
        <v>0</v>
      </c>
      <c r="AD13" s="90">
        <v>0</v>
      </c>
      <c r="AE13" s="91"/>
      <c r="AF13" s="89"/>
      <c r="AG13" s="90"/>
      <c r="AH13" s="91">
        <v>2497</v>
      </c>
      <c r="AI13" s="89">
        <v>0</v>
      </c>
      <c r="AJ13" s="90">
        <v>1997</v>
      </c>
      <c r="AK13" s="91">
        <v>23918.5</v>
      </c>
      <c r="AL13" s="89">
        <v>0</v>
      </c>
      <c r="AM13" s="90">
        <v>24759.500000000004</v>
      </c>
      <c r="AN13" s="91"/>
      <c r="AO13" s="89"/>
      <c r="AP13" s="90"/>
      <c r="AQ13" s="91">
        <v>22000</v>
      </c>
      <c r="AR13" s="89">
        <v>0</v>
      </c>
      <c r="AS13" s="90">
        <v>22000</v>
      </c>
      <c r="AT13" s="91"/>
      <c r="AU13" s="89"/>
      <c r="AV13" s="90"/>
      <c r="AW13" s="97">
        <v>777.06</v>
      </c>
      <c r="AX13" s="89">
        <v>0</v>
      </c>
      <c r="AY13" s="101">
        <v>777.06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55755</v>
      </c>
      <c r="BW13" s="77">
        <f t="shared" si="1"/>
        <v>0</v>
      </c>
      <c r="BX13" s="79">
        <f t="shared" si="2"/>
        <v>56409.100000000006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9947.36</v>
      </c>
      <c r="BM16" s="89">
        <v>0</v>
      </c>
      <c r="BN16" s="90">
        <v>9947.36</v>
      </c>
      <c r="BO16" s="91"/>
      <c r="BP16" s="89"/>
      <c r="BQ16" s="90"/>
      <c r="BR16" s="97"/>
      <c r="BS16" s="89"/>
      <c r="BT16" s="101"/>
      <c r="BU16" s="76"/>
      <c r="BV16" s="85">
        <f t="shared" si="0"/>
        <v>9947.36</v>
      </c>
      <c r="BW16" s="77">
        <f t="shared" si="1"/>
        <v>0</v>
      </c>
      <c r="BX16" s="79">
        <f t="shared" si="2"/>
        <v>9947.36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245.01999999999998</v>
      </c>
      <c r="E18" s="89">
        <v>0</v>
      </c>
      <c r="F18" s="90">
        <v>5607.98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1212.55</v>
      </c>
      <c r="AL18" s="89">
        <v>0</v>
      </c>
      <c r="AM18" s="101">
        <v>1212.55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1457.57</v>
      </c>
      <c r="BW18" s="77">
        <f t="shared" si="1"/>
        <v>0</v>
      </c>
      <c r="BX18" s="79">
        <f t="shared" si="2"/>
        <v>6820.53</v>
      </c>
    </row>
    <row r="19" spans="2:76" ht="15">
      <c r="B19" s="13">
        <v>110</v>
      </c>
      <c r="C19" s="25" t="s">
        <v>98</v>
      </c>
      <c r="D19" s="88">
        <v>6812.98</v>
      </c>
      <c r="E19" s="89">
        <v>0</v>
      </c>
      <c r="F19" s="90">
        <v>6633.98</v>
      </c>
      <c r="G19" s="88"/>
      <c r="H19" s="89"/>
      <c r="I19" s="90"/>
      <c r="J19" s="97"/>
      <c r="K19" s="89"/>
      <c r="L19" s="101"/>
      <c r="M19" s="97">
        <v>1725</v>
      </c>
      <c r="N19" s="89">
        <v>0</v>
      </c>
      <c r="O19" s="101">
        <v>1725</v>
      </c>
      <c r="P19" s="97"/>
      <c r="Q19" s="89"/>
      <c r="R19" s="101"/>
      <c r="S19" s="97"/>
      <c r="T19" s="89"/>
      <c r="U19" s="101"/>
      <c r="V19" s="97">
        <v>1024.8</v>
      </c>
      <c r="W19" s="89">
        <v>0</v>
      </c>
      <c r="X19" s="101">
        <v>488</v>
      </c>
      <c r="Y19" s="97"/>
      <c r="Z19" s="89"/>
      <c r="AA19" s="101"/>
      <c r="AB19" s="97"/>
      <c r="AC19" s="89"/>
      <c r="AD19" s="101"/>
      <c r="AE19" s="97">
        <v>885</v>
      </c>
      <c r="AF19" s="89">
        <v>0</v>
      </c>
      <c r="AG19" s="101">
        <v>885</v>
      </c>
      <c r="AH19" s="97">
        <v>0</v>
      </c>
      <c r="AI19" s="89">
        <v>0</v>
      </c>
      <c r="AJ19" s="101">
        <v>0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10447.779999999999</v>
      </c>
      <c r="BW19" s="77">
        <f t="shared" si="1"/>
        <v>0</v>
      </c>
      <c r="BX19" s="79">
        <f t="shared" si="2"/>
        <v>9731.98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197798.30000000002</v>
      </c>
      <c r="E20" s="78">
        <f t="shared" si="3"/>
        <v>5126.19</v>
      </c>
      <c r="F20" s="79">
        <f t="shared" si="3"/>
        <v>203733.71000000005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30280.670000000002</v>
      </c>
      <c r="K20" s="78">
        <f t="shared" si="3"/>
        <v>0</v>
      </c>
      <c r="L20" s="77">
        <f t="shared" si="3"/>
        <v>30290.690000000006</v>
      </c>
      <c r="M20" s="98">
        <f t="shared" si="3"/>
        <v>62539.92</v>
      </c>
      <c r="N20" s="78">
        <f t="shared" si="3"/>
        <v>0</v>
      </c>
      <c r="O20" s="77">
        <f t="shared" si="3"/>
        <v>65831.76000000001</v>
      </c>
      <c r="P20" s="98">
        <f t="shared" si="3"/>
        <v>372.71000000000004</v>
      </c>
      <c r="Q20" s="78">
        <f t="shared" si="3"/>
        <v>0</v>
      </c>
      <c r="R20" s="77">
        <f t="shared" si="3"/>
        <v>70.35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6111.2</v>
      </c>
      <c r="W20" s="78">
        <f t="shared" si="3"/>
        <v>0</v>
      </c>
      <c r="X20" s="77">
        <f t="shared" si="3"/>
        <v>6051.8</v>
      </c>
      <c r="Y20" s="98">
        <f t="shared" si="3"/>
        <v>800</v>
      </c>
      <c r="Z20" s="78">
        <f t="shared" si="3"/>
        <v>0</v>
      </c>
      <c r="AA20" s="77">
        <f t="shared" si="3"/>
        <v>523.08</v>
      </c>
      <c r="AB20" s="98">
        <f t="shared" si="3"/>
        <v>64415.33</v>
      </c>
      <c r="AC20" s="78">
        <f t="shared" si="3"/>
        <v>0</v>
      </c>
      <c r="AD20" s="77">
        <f t="shared" si="3"/>
        <v>71200.98</v>
      </c>
      <c r="AE20" s="98">
        <f t="shared" si="3"/>
        <v>46068.72</v>
      </c>
      <c r="AF20" s="78">
        <f t="shared" si="3"/>
        <v>0</v>
      </c>
      <c r="AG20" s="77">
        <f t="shared" si="3"/>
        <v>45874.01</v>
      </c>
      <c r="AH20" s="98">
        <f t="shared" si="3"/>
        <v>5809.210000000001</v>
      </c>
      <c r="AI20" s="78">
        <f t="shared" si="3"/>
        <v>0</v>
      </c>
      <c r="AJ20" s="77">
        <f t="shared" si="3"/>
        <v>5550.97</v>
      </c>
      <c r="AK20" s="98">
        <f t="shared" si="3"/>
        <v>39572.89</v>
      </c>
      <c r="AL20" s="78">
        <f t="shared" si="3"/>
        <v>0</v>
      </c>
      <c r="AM20" s="77">
        <f t="shared" si="3"/>
        <v>40035.39000000001</v>
      </c>
      <c r="AN20" s="98">
        <f t="shared" si="3"/>
        <v>900.36</v>
      </c>
      <c r="AO20" s="78">
        <f t="shared" si="3"/>
        <v>0</v>
      </c>
      <c r="AP20" s="77">
        <f t="shared" si="3"/>
        <v>212.28</v>
      </c>
      <c r="AQ20" s="98">
        <f t="shared" si="3"/>
        <v>22290.63</v>
      </c>
      <c r="AR20" s="78">
        <f t="shared" si="3"/>
        <v>0</v>
      </c>
      <c r="AS20" s="77">
        <f t="shared" si="3"/>
        <v>22085.67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910.4399999999999</v>
      </c>
      <c r="AX20" s="78">
        <f t="shared" si="3"/>
        <v>0</v>
      </c>
      <c r="AY20" s="77">
        <f t="shared" si="3"/>
        <v>1110.52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9947.36</v>
      </c>
      <c r="BM20" s="78">
        <f t="shared" si="3"/>
        <v>0</v>
      </c>
      <c r="BN20" s="77">
        <f t="shared" si="3"/>
        <v>9947.36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487817.74</v>
      </c>
      <c r="BW20" s="77">
        <f>BW10+BW11+BW12+BW13+BW14+BW15+BW16+BW17+BW18+BW19</f>
        <v>5126.19</v>
      </c>
      <c r="BX20" s="95">
        <f>BX10+BX11+BX12+BX13+BX14+BX15+BX16+BX17+BX18+BX19</f>
        <v>502518.57000000007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5109.360000000001</v>
      </c>
      <c r="E24" s="89">
        <v>0</v>
      </c>
      <c r="F24" s="90">
        <v>21413.34</v>
      </c>
      <c r="G24" s="88"/>
      <c r="H24" s="89"/>
      <c r="I24" s="90"/>
      <c r="J24" s="97">
        <v>3729.64</v>
      </c>
      <c r="K24" s="89">
        <v>0</v>
      </c>
      <c r="L24" s="101">
        <v>313.64</v>
      </c>
      <c r="M24" s="97">
        <v>4377.359999999986</v>
      </c>
      <c r="N24" s="89">
        <v>17622.64</v>
      </c>
      <c r="O24" s="101">
        <v>134512.97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11666.79</v>
      </c>
      <c r="V24" s="97"/>
      <c r="W24" s="89"/>
      <c r="X24" s="101"/>
      <c r="Y24" s="97"/>
      <c r="Z24" s="89"/>
      <c r="AA24" s="101"/>
      <c r="AB24" s="97">
        <v>3014.62</v>
      </c>
      <c r="AC24" s="89">
        <v>0</v>
      </c>
      <c r="AD24" s="101">
        <v>3416</v>
      </c>
      <c r="AE24" s="97">
        <v>6618.499999999993</v>
      </c>
      <c r="AF24" s="89">
        <v>14732</v>
      </c>
      <c r="AG24" s="101">
        <v>54501.08</v>
      </c>
      <c r="AH24" s="97">
        <v>118052.23999999999</v>
      </c>
      <c r="AI24" s="89">
        <v>0</v>
      </c>
      <c r="AJ24" s="101">
        <v>28757.35</v>
      </c>
      <c r="AK24" s="97">
        <v>0</v>
      </c>
      <c r="AL24" s="89">
        <v>36000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140901.71999999997</v>
      </c>
      <c r="BW24" s="77">
        <f t="shared" si="4"/>
        <v>68354.64</v>
      </c>
      <c r="BX24" s="79">
        <f t="shared" si="4"/>
        <v>254581.17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15088.96</v>
      </c>
      <c r="K27" s="89">
        <v>0</v>
      </c>
      <c r="L27" s="101">
        <v>10595.7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4466.18</v>
      </c>
      <c r="AD27" s="101">
        <v>8627.84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15088.96</v>
      </c>
      <c r="BW27" s="77">
        <f t="shared" si="4"/>
        <v>4466.18</v>
      </c>
      <c r="BX27" s="79">
        <f t="shared" si="4"/>
        <v>19223.54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5109.360000000001</v>
      </c>
      <c r="E28" s="78">
        <f t="shared" si="5"/>
        <v>0</v>
      </c>
      <c r="F28" s="79">
        <f t="shared" si="5"/>
        <v>21413.34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18818.6</v>
      </c>
      <c r="K28" s="78">
        <f t="shared" si="5"/>
        <v>0</v>
      </c>
      <c r="L28" s="77">
        <f t="shared" si="5"/>
        <v>10909.34</v>
      </c>
      <c r="M28" s="98">
        <f t="shared" si="5"/>
        <v>4377.359999999986</v>
      </c>
      <c r="N28" s="78">
        <f t="shared" si="5"/>
        <v>17622.64</v>
      </c>
      <c r="O28" s="77">
        <f t="shared" si="5"/>
        <v>134512.97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11666.79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3014.62</v>
      </c>
      <c r="AC28" s="78">
        <f t="shared" si="5"/>
        <v>4466.18</v>
      </c>
      <c r="AD28" s="77">
        <f t="shared" si="5"/>
        <v>12043.84</v>
      </c>
      <c r="AE28" s="98">
        <f t="shared" si="5"/>
        <v>6618.499999999993</v>
      </c>
      <c r="AF28" s="78">
        <f t="shared" si="5"/>
        <v>14732</v>
      </c>
      <c r="AG28" s="77">
        <f t="shared" si="5"/>
        <v>54501.08</v>
      </c>
      <c r="AH28" s="98">
        <f t="shared" si="5"/>
        <v>118052.23999999999</v>
      </c>
      <c r="AI28" s="78">
        <f t="shared" si="5"/>
        <v>0</v>
      </c>
      <c r="AJ28" s="77">
        <f aca="true" t="shared" si="6" ref="AJ28:BO28">AJ23+AJ24+AJ25+AJ26+AJ27</f>
        <v>28757.35</v>
      </c>
      <c r="AK28" s="98">
        <f t="shared" si="6"/>
        <v>0</v>
      </c>
      <c r="AL28" s="78">
        <f t="shared" si="6"/>
        <v>36000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155990.67999999996</v>
      </c>
      <c r="BW28" s="77">
        <f>BW23+BW24+BW25+BW26+BW27</f>
        <v>72820.82</v>
      </c>
      <c r="BX28" s="95">
        <f>BX23+BX24+BX25+BX26+BX27</f>
        <v>273804.71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>
        <v>0</v>
      </c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22095.879999999997</v>
      </c>
      <c r="BM40" s="89">
        <v>0</v>
      </c>
      <c r="BN40" s="101">
        <v>22095.879999999997</v>
      </c>
      <c r="BO40" s="97"/>
      <c r="BP40" s="89"/>
      <c r="BQ40" s="101"/>
      <c r="BR40" s="97"/>
      <c r="BS40" s="89"/>
      <c r="BT40" s="101"/>
      <c r="BU40" s="76"/>
      <c r="BV40" s="85">
        <f t="shared" si="10"/>
        <v>22095.879999999997</v>
      </c>
      <c r="BW40" s="77">
        <f t="shared" si="10"/>
        <v>0</v>
      </c>
      <c r="BX40" s="79">
        <f t="shared" si="10"/>
        <v>22095.879999999997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22095.879999999997</v>
      </c>
      <c r="BM42" s="78">
        <f t="shared" si="12"/>
        <v>0</v>
      </c>
      <c r="BN42" s="77">
        <f t="shared" si="12"/>
        <v>22095.879999999997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22095.879999999997</v>
      </c>
      <c r="BW42" s="77">
        <f>BW38+BW39+BW40+BW41</f>
        <v>0</v>
      </c>
      <c r="BX42" s="95">
        <f>BX38+BX39+BX40+BX41</f>
        <v>22095.879999999997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106087.79</v>
      </c>
      <c r="BS49" s="89">
        <v>0</v>
      </c>
      <c r="BT49" s="101">
        <v>122039.98999999999</v>
      </c>
      <c r="BU49" s="76"/>
      <c r="BV49" s="85">
        <f aca="true" t="shared" si="15" ref="BV49:BX50">D49+G49+J49+M49+P49+S49+V49+Y49+AB49+AE49+AH49+AK49+AN49+AQ49+AT49+AW49+AZ49+BC49+BF49+BI49+BL49+BO49+BR49</f>
        <v>106087.79</v>
      </c>
      <c r="BW49" s="77">
        <f t="shared" si="15"/>
        <v>0</v>
      </c>
      <c r="BX49" s="79">
        <f t="shared" si="15"/>
        <v>122039.98999999999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1376.78</v>
      </c>
      <c r="BS50" s="89">
        <v>0</v>
      </c>
      <c r="BT50" s="101">
        <v>1259.25</v>
      </c>
      <c r="BU50" s="76"/>
      <c r="BV50" s="85">
        <f t="shared" si="15"/>
        <v>1376.78</v>
      </c>
      <c r="BW50" s="77">
        <f t="shared" si="15"/>
        <v>0</v>
      </c>
      <c r="BX50" s="79">
        <f t="shared" si="15"/>
        <v>1259.25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107464.56999999999</v>
      </c>
      <c r="BS51" s="78">
        <f>BS49+BS50</f>
        <v>0</v>
      </c>
      <c r="BT51" s="77">
        <f>BT49+BT50</f>
        <v>123299.23999999999</v>
      </c>
      <c r="BU51" s="85"/>
      <c r="BV51" s="85">
        <f>BV49+BV50</f>
        <v>107464.56999999999</v>
      </c>
      <c r="BW51" s="77">
        <f>BW49+BW50</f>
        <v>0</v>
      </c>
      <c r="BX51" s="95">
        <f>BX49+BX50</f>
        <v>123299.23999999999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202907.66000000003</v>
      </c>
      <c r="E53" s="86">
        <f t="shared" si="18"/>
        <v>5126.19</v>
      </c>
      <c r="F53" s="86">
        <f t="shared" si="18"/>
        <v>225147.05000000005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49099.270000000004</v>
      </c>
      <c r="K53" s="86">
        <f t="shared" si="18"/>
        <v>0</v>
      </c>
      <c r="L53" s="86">
        <f t="shared" si="18"/>
        <v>41200.030000000006</v>
      </c>
      <c r="M53" s="86">
        <f t="shared" si="18"/>
        <v>66917.27999999998</v>
      </c>
      <c r="N53" s="86">
        <f t="shared" si="18"/>
        <v>17622.64</v>
      </c>
      <c r="O53" s="86">
        <f t="shared" si="18"/>
        <v>200344.73</v>
      </c>
      <c r="P53" s="86">
        <f t="shared" si="18"/>
        <v>372.71000000000004</v>
      </c>
      <c r="Q53" s="86">
        <f t="shared" si="18"/>
        <v>0</v>
      </c>
      <c r="R53" s="86">
        <f t="shared" si="18"/>
        <v>70.35</v>
      </c>
      <c r="S53" s="86">
        <f t="shared" si="18"/>
        <v>0</v>
      </c>
      <c r="T53" s="86">
        <f t="shared" si="18"/>
        <v>0</v>
      </c>
      <c r="U53" s="86">
        <f t="shared" si="18"/>
        <v>11666.79</v>
      </c>
      <c r="V53" s="86">
        <f t="shared" si="18"/>
        <v>6111.2</v>
      </c>
      <c r="W53" s="86">
        <f t="shared" si="18"/>
        <v>0</v>
      </c>
      <c r="X53" s="86">
        <f t="shared" si="18"/>
        <v>6051.8</v>
      </c>
      <c r="Y53" s="86">
        <f t="shared" si="18"/>
        <v>800</v>
      </c>
      <c r="Z53" s="86">
        <f t="shared" si="18"/>
        <v>0</v>
      </c>
      <c r="AA53" s="86">
        <f t="shared" si="18"/>
        <v>523.08</v>
      </c>
      <c r="AB53" s="86">
        <f t="shared" si="18"/>
        <v>67429.95</v>
      </c>
      <c r="AC53" s="86">
        <f t="shared" si="18"/>
        <v>4466.18</v>
      </c>
      <c r="AD53" s="86">
        <f t="shared" si="18"/>
        <v>83244.81999999999</v>
      </c>
      <c r="AE53" s="86">
        <f t="shared" si="18"/>
        <v>52687.219999999994</v>
      </c>
      <c r="AF53" s="86">
        <f t="shared" si="18"/>
        <v>14732</v>
      </c>
      <c r="AG53" s="86">
        <f t="shared" si="18"/>
        <v>100375.09</v>
      </c>
      <c r="AH53" s="86">
        <f t="shared" si="18"/>
        <v>123861.45</v>
      </c>
      <c r="AI53" s="86">
        <f t="shared" si="18"/>
        <v>0</v>
      </c>
      <c r="AJ53" s="86">
        <f aca="true" t="shared" si="19" ref="AJ53:BT53">AJ20+AJ28+AJ35+AJ42+AJ46+AJ51</f>
        <v>34308.32</v>
      </c>
      <c r="AK53" s="86">
        <f t="shared" si="19"/>
        <v>39572.89</v>
      </c>
      <c r="AL53" s="86">
        <f t="shared" si="19"/>
        <v>36000</v>
      </c>
      <c r="AM53" s="86">
        <f t="shared" si="19"/>
        <v>40035.39000000001</v>
      </c>
      <c r="AN53" s="86">
        <f t="shared" si="19"/>
        <v>900.36</v>
      </c>
      <c r="AO53" s="86">
        <f t="shared" si="19"/>
        <v>0</v>
      </c>
      <c r="AP53" s="86">
        <f t="shared" si="19"/>
        <v>212.28</v>
      </c>
      <c r="AQ53" s="86">
        <f t="shared" si="19"/>
        <v>22290.63</v>
      </c>
      <c r="AR53" s="86">
        <f t="shared" si="19"/>
        <v>0</v>
      </c>
      <c r="AS53" s="86">
        <f t="shared" si="19"/>
        <v>22085.67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910.4399999999999</v>
      </c>
      <c r="AX53" s="86">
        <f t="shared" si="19"/>
        <v>0</v>
      </c>
      <c r="AY53" s="86">
        <f t="shared" si="19"/>
        <v>1110.52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32043.239999999998</v>
      </c>
      <c r="BM53" s="86">
        <f t="shared" si="19"/>
        <v>0</v>
      </c>
      <c r="BN53" s="86">
        <f t="shared" si="19"/>
        <v>32043.239999999998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107464.56999999999</v>
      </c>
      <c r="BS53" s="86">
        <f t="shared" si="19"/>
        <v>0</v>
      </c>
      <c r="BT53" s="86">
        <f t="shared" si="19"/>
        <v>123299.23999999999</v>
      </c>
      <c r="BU53" s="86">
        <f>BU8</f>
        <v>0</v>
      </c>
      <c r="BV53" s="102">
        <f>BV8+BV20+BV28+BV35+BV42+BV46+BV51</f>
        <v>773368.8699999999</v>
      </c>
      <c r="BW53" s="87">
        <f>BW20+BW28+BW35+BW42+BW46+BW51</f>
        <v>77947.01000000001</v>
      </c>
      <c r="BX53" s="87">
        <f>BX20+BX28+BX35+BX42+BX46+BX51</f>
        <v>921718.4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146066.1000000001</v>
      </c>
      <c r="BW54" s="93"/>
      <c r="BX54" s="94">
        <f>IF((Spese_Rendiconto_2021!BX53-Entrate_Rendiconto_2021!E58)&lt;0,Entrate_Rendiconto_2021!E58-Spese_Rendiconto_2021!BX53,0)</f>
        <v>193282.8999999998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2022-05-05T14:21:46Z</dcterms:modified>
  <cp:category/>
  <cp:version/>
  <cp:contentType/>
  <cp:contentStatus/>
</cp:coreProperties>
</file>