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<sst xmlns="http://schemas.openxmlformats.org/spreadsheetml/2006/main" count="870" uniqueCount="149">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</sst>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4300</v>
      </c>
      <c r="E5" s="38"/>
    </row>
    <row r="6" spans="2:5" ht="15">
      <c r="B6" s="8"/>
      <c r="C6" s="5" t="s">
        <v>5</v>
      </c>
      <c r="D6" s="39">
        <v>8272.58</v>
      </c>
      <c r="E6" s="40"/>
    </row>
    <row r="7" spans="2:5" ht="15">
      <c r="B7" s="8"/>
      <c r="C7" s="5" t="s">
        <v>6</v>
      </c>
      <c r="D7" s="39">
        <v>210000</v>
      </c>
      <c r="E7" s="40"/>
    </row>
    <row r="8" spans="2:5" ht="15.75" thickBot="1">
      <c r="B8" s="9"/>
      <c r="C8" s="6" t="s">
        <v>7</v>
      </c>
      <c r="D8" s="41"/>
      <c r="E8" s="42">
        <v>446315.11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281820.22</v>
      </c>
      <c r="E10" s="45">
        <v>273307.7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354.59</v>
      </c>
      <c r="E13" s="45">
        <v>354.59</v>
      </c>
    </row>
    <row r="14" spans="2:5" ht="15">
      <c r="B14" s="13">
        <v>10301</v>
      </c>
      <c r="C14" s="54" t="s">
        <v>11</v>
      </c>
      <c r="D14" s="39">
        <v>180186.74</v>
      </c>
      <c r="E14" s="45">
        <v>180186.74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462361.55</v>
      </c>
      <c r="E16" s="51">
        <f>E10+E11+E12+E13+E14+E15</f>
        <v>453849.03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25401.600000000002</v>
      </c>
      <c r="E18" s="45">
        <v>18798.179999999997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1000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26401.600000000002</v>
      </c>
      <c r="E23" s="51">
        <f>E18+E19+E20+E21+E22</f>
        <v>18798.179999999997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56074.5</v>
      </c>
      <c r="E25" s="45">
        <v>57210.92</v>
      </c>
    </row>
    <row r="26" spans="2:5" ht="15">
      <c r="B26" s="13">
        <v>30200</v>
      </c>
      <c r="C26" s="54" t="s">
        <v>28</v>
      </c>
      <c r="D26" s="39">
        <v>57.4</v>
      </c>
      <c r="E26" s="45">
        <v>0</v>
      </c>
    </row>
    <row r="27" spans="2:5" ht="15">
      <c r="B27" s="13">
        <v>30300</v>
      </c>
      <c r="C27" s="54" t="s">
        <v>29</v>
      </c>
      <c r="D27" s="39">
        <v>0.15</v>
      </c>
      <c r="E27" s="45">
        <v>0.16</v>
      </c>
    </row>
    <row r="28" spans="2:5" ht="15">
      <c r="B28" s="13">
        <v>30400</v>
      </c>
      <c r="C28" s="54" t="s">
        <v>30</v>
      </c>
      <c r="D28" s="49">
        <v>6034.5</v>
      </c>
      <c r="E28" s="45">
        <v>6034.5</v>
      </c>
    </row>
    <row r="29" spans="2:5" ht="15">
      <c r="B29" s="13">
        <v>30500</v>
      </c>
      <c r="C29" s="54" t="s">
        <v>31</v>
      </c>
      <c r="D29" s="60">
        <v>10094.470000000001</v>
      </c>
      <c r="E29" s="50">
        <v>10094.470000000001</v>
      </c>
    </row>
    <row r="30" spans="2:5" ht="15.75" thickBot="1">
      <c r="B30" s="16">
        <v>30000</v>
      </c>
      <c r="C30" s="15" t="s">
        <v>32</v>
      </c>
      <c r="D30" s="48">
        <f>D25+D26+D27+D28+D29</f>
        <v>72261.02</v>
      </c>
      <c r="E30" s="51">
        <f>E25+E26+E27+E28+E29</f>
        <v>73340.05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133279.8</v>
      </c>
      <c r="E33" s="59">
        <v>40000</v>
      </c>
    </row>
    <row r="34" spans="2:5" ht="15">
      <c r="B34" s="13">
        <v>40300</v>
      </c>
      <c r="C34" s="54" t="s">
        <v>37</v>
      </c>
      <c r="D34" s="61">
        <v>40000</v>
      </c>
      <c r="E34" s="45">
        <v>0</v>
      </c>
    </row>
    <row r="35" spans="2:5" ht="15">
      <c r="B35" s="13">
        <v>40400</v>
      </c>
      <c r="C35" s="54" t="s">
        <v>38</v>
      </c>
      <c r="D35" s="39">
        <v>747.4</v>
      </c>
      <c r="E35" s="45">
        <v>0</v>
      </c>
    </row>
    <row r="36" spans="2:5" ht="15">
      <c r="B36" s="13">
        <v>40500</v>
      </c>
      <c r="C36" s="54" t="s">
        <v>39</v>
      </c>
      <c r="D36" s="49">
        <v>16934</v>
      </c>
      <c r="E36" s="50">
        <v>16338</v>
      </c>
    </row>
    <row r="37" spans="2:5" ht="15.75" thickBot="1">
      <c r="B37" s="16">
        <v>40000</v>
      </c>
      <c r="C37" s="15" t="s">
        <v>40</v>
      </c>
      <c r="D37" s="48">
        <f>D32+D33+D34+D35+D36</f>
        <v>190961.19999999998</v>
      </c>
      <c r="E37" s="51">
        <f>E32+E33+E34+E35+E36</f>
        <v>56338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42.51</v>
      </c>
      <c r="E39" s="45">
        <v>42.51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42.51</v>
      </c>
      <c r="E43" s="51">
        <f>E39+E40+E41+E42</f>
        <v>42.51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88817.41999999998</v>
      </c>
      <c r="E54" s="45">
        <v>88816.19999999998</v>
      </c>
    </row>
    <row r="55" spans="2:5" ht="15">
      <c r="B55" s="13">
        <v>90200</v>
      </c>
      <c r="C55" s="54" t="s">
        <v>62</v>
      </c>
      <c r="D55" s="61">
        <v>6859.77</v>
      </c>
      <c r="E55" s="62">
        <v>5558.42</v>
      </c>
    </row>
    <row r="56" spans="2:5" ht="15.75" thickBot="1">
      <c r="B56" s="16">
        <v>90000</v>
      </c>
      <c r="C56" s="15" t="s">
        <v>63</v>
      </c>
      <c r="D56" s="48">
        <f>D54+D55</f>
        <v>95677.18999999999</v>
      </c>
      <c r="E56" s="51">
        <f>E54+E55</f>
        <v>94374.61999999998</v>
      </c>
    </row>
    <row r="57" spans="2:5" ht="16.5" thickBot="1" thickTop="1">
      <c r="B57" s="109" t="s">
        <v>64</v>
      </c>
      <c r="C57" s="110"/>
      <c r="D57" s="52">
        <f>D16+D23+D30+D37+D43+D49+D52+D56</f>
        <v>847705.0699999998</v>
      </c>
      <c r="E57" s="55">
        <f>E16+E23+E30+E37+E43+E49+E52+E56</f>
        <v>696742.39</v>
      </c>
    </row>
    <row r="58" spans="2:5" ht="16.5" thickBot="1" thickTop="1">
      <c r="B58" s="109" t="s">
        <v>65</v>
      </c>
      <c r="C58" s="110"/>
      <c r="D58" s="52">
        <f>D57+D5+D6+D7+D8</f>
        <v>1070277.65</v>
      </c>
      <c r="E58" s="55">
        <f>E57+E5+E6+E7+E8</f>
        <v>1143057.5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80660.48999999999</v>
      </c>
      <c r="E10" s="89">
        <v>5670.6</v>
      </c>
      <c r="F10" s="90">
        <v>77767.7</v>
      </c>
      <c r="G10" s="88"/>
      <c r="H10" s="89"/>
      <c r="I10" s="90"/>
      <c r="J10" s="97">
        <v>27796.25</v>
      </c>
      <c r="K10" s="89">
        <v>0</v>
      </c>
      <c r="L10" s="101">
        <v>27796.250000000004</v>
      </c>
      <c r="M10" s="91">
        <v>11232.23</v>
      </c>
      <c r="N10" s="89">
        <v>0</v>
      </c>
      <c r="O10" s="90">
        <v>11232.23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7611.539999999999</v>
      </c>
      <c r="AF10" s="89">
        <v>0</v>
      </c>
      <c r="AG10" s="90">
        <v>7611.539999999999</v>
      </c>
      <c r="AH10" s="91"/>
      <c r="AI10" s="89"/>
      <c r="AJ10" s="90"/>
      <c r="AK10" s="91">
        <v>11704.05</v>
      </c>
      <c r="AL10" s="89">
        <v>0</v>
      </c>
      <c r="AM10" s="90">
        <v>11704.05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139004.55999999997</v>
      </c>
      <c r="BW10" s="77">
        <f aca="true" t="shared" si="1" ref="BW10:BW19">E10+H10+K10+N10+Q10+T10+W10+Z10+AC10+AF10+AI10+AL10+AO10+AR10+AU10+AX10+BA10+BD10+BG10+BJ10+BM10+BP10+BS10</f>
        <v>5670.6</v>
      </c>
      <c r="BX10" s="79">
        <f aca="true" t="shared" si="2" ref="BX10:BX19">F10+I10+L10+O10+R10+U10+X10+AA10+AD10+AG10+AJ10+AM10+AP10+AS10+AV10+AY10+BB10+BE10+BH10+BK10+BN10+BQ10+BT10</f>
        <v>136111.77</v>
      </c>
    </row>
    <row r="11" spans="2:76" ht="15">
      <c r="B11" s="13">
        <v>102</v>
      </c>
      <c r="C11" s="25" t="s">
        <v>92</v>
      </c>
      <c r="D11" s="88">
        <v>6717.110000000001</v>
      </c>
      <c r="E11" s="89">
        <v>0</v>
      </c>
      <c r="F11" s="90">
        <v>6737.110000000001</v>
      </c>
      <c r="G11" s="88"/>
      <c r="H11" s="89"/>
      <c r="I11" s="90"/>
      <c r="J11" s="97">
        <v>1958.52</v>
      </c>
      <c r="K11" s="89">
        <v>0</v>
      </c>
      <c r="L11" s="101">
        <v>1958.5200000000004</v>
      </c>
      <c r="M11" s="91">
        <v>754.31</v>
      </c>
      <c r="N11" s="89">
        <v>0</v>
      </c>
      <c r="O11" s="90">
        <v>754.31</v>
      </c>
      <c r="P11" s="91"/>
      <c r="Q11" s="89"/>
      <c r="R11" s="90"/>
      <c r="S11" s="91"/>
      <c r="T11" s="89"/>
      <c r="U11" s="90"/>
      <c r="V11" s="91">
        <v>201</v>
      </c>
      <c r="W11" s="89">
        <v>0</v>
      </c>
      <c r="X11" s="90">
        <v>201</v>
      </c>
      <c r="Y11" s="91"/>
      <c r="Z11" s="89"/>
      <c r="AA11" s="90"/>
      <c r="AB11" s="91"/>
      <c r="AC11" s="89"/>
      <c r="AD11" s="90"/>
      <c r="AE11" s="91">
        <v>558.12</v>
      </c>
      <c r="AF11" s="89">
        <v>0</v>
      </c>
      <c r="AG11" s="90">
        <v>558.12</v>
      </c>
      <c r="AH11" s="91"/>
      <c r="AI11" s="89"/>
      <c r="AJ11" s="90"/>
      <c r="AK11" s="91">
        <v>863.88</v>
      </c>
      <c r="AL11" s="89">
        <v>0</v>
      </c>
      <c r="AM11" s="90">
        <v>863.88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11052.94</v>
      </c>
      <c r="BW11" s="77">
        <f t="shared" si="1"/>
        <v>0</v>
      </c>
      <c r="BX11" s="79">
        <f t="shared" si="2"/>
        <v>11072.94</v>
      </c>
    </row>
    <row r="12" spans="2:76" ht="15">
      <c r="B12" s="13">
        <v>103</v>
      </c>
      <c r="C12" s="25" t="s">
        <v>93</v>
      </c>
      <c r="D12" s="88">
        <v>86668.47000000002</v>
      </c>
      <c r="E12" s="89">
        <v>0</v>
      </c>
      <c r="F12" s="90">
        <v>79435.47999999998</v>
      </c>
      <c r="G12" s="88"/>
      <c r="H12" s="89"/>
      <c r="I12" s="90"/>
      <c r="J12" s="97">
        <v>144.3</v>
      </c>
      <c r="K12" s="89">
        <v>0</v>
      </c>
      <c r="L12" s="101">
        <v>134.72000000000003</v>
      </c>
      <c r="M12" s="91">
        <v>56737.61</v>
      </c>
      <c r="N12" s="89">
        <v>0</v>
      </c>
      <c r="O12" s="90">
        <v>59780.07000000001</v>
      </c>
      <c r="P12" s="91">
        <v>400</v>
      </c>
      <c r="Q12" s="89">
        <v>0</v>
      </c>
      <c r="R12" s="90">
        <v>400</v>
      </c>
      <c r="S12" s="91"/>
      <c r="T12" s="89"/>
      <c r="U12" s="90"/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0</v>
      </c>
      <c r="AB12" s="91">
        <v>63990.280000000006</v>
      </c>
      <c r="AC12" s="89">
        <v>0</v>
      </c>
      <c r="AD12" s="90">
        <v>64344.50000000001</v>
      </c>
      <c r="AE12" s="91">
        <v>40561.15000000001</v>
      </c>
      <c r="AF12" s="89">
        <v>0</v>
      </c>
      <c r="AG12" s="90">
        <v>54224.04</v>
      </c>
      <c r="AH12" s="91">
        <v>2327.7599999999998</v>
      </c>
      <c r="AI12" s="89">
        <v>0</v>
      </c>
      <c r="AJ12" s="90">
        <v>2726.8500000000004</v>
      </c>
      <c r="AK12" s="91">
        <v>2458.2</v>
      </c>
      <c r="AL12" s="89">
        <v>0</v>
      </c>
      <c r="AM12" s="90">
        <v>3066.2200000000003</v>
      </c>
      <c r="AN12" s="91"/>
      <c r="AO12" s="89"/>
      <c r="AP12" s="90"/>
      <c r="AQ12" s="91">
        <v>1055.17</v>
      </c>
      <c r="AR12" s="89">
        <v>0</v>
      </c>
      <c r="AS12" s="90">
        <v>1029.37</v>
      </c>
      <c r="AT12" s="91"/>
      <c r="AU12" s="89"/>
      <c r="AV12" s="90"/>
      <c r="AW12" s="91">
        <v>0</v>
      </c>
      <c r="AX12" s="89">
        <v>0</v>
      </c>
      <c r="AY12" s="90">
        <v>100.04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254342.94000000003</v>
      </c>
      <c r="BW12" s="77">
        <f t="shared" si="1"/>
        <v>0</v>
      </c>
      <c r="BX12" s="79">
        <f t="shared" si="2"/>
        <v>265241.29</v>
      </c>
    </row>
    <row r="13" spans="2:76" ht="15">
      <c r="B13" s="13">
        <v>104</v>
      </c>
      <c r="C13" s="25" t="s">
        <v>19</v>
      </c>
      <c r="D13" s="88">
        <v>6659.37</v>
      </c>
      <c r="E13" s="89">
        <v>0</v>
      </c>
      <c r="F13" s="90">
        <v>5936.0599999999995</v>
      </c>
      <c r="G13" s="88"/>
      <c r="H13" s="89"/>
      <c r="I13" s="90"/>
      <c r="J13" s="97">
        <v>0</v>
      </c>
      <c r="K13" s="89">
        <v>0</v>
      </c>
      <c r="L13" s="101">
        <v>0</v>
      </c>
      <c r="M13" s="91"/>
      <c r="N13" s="89"/>
      <c r="O13" s="90"/>
      <c r="P13" s="91"/>
      <c r="Q13" s="89"/>
      <c r="R13" s="90"/>
      <c r="S13" s="91"/>
      <c r="T13" s="89"/>
      <c r="U13" s="90"/>
      <c r="V13" s="91">
        <v>6540</v>
      </c>
      <c r="W13" s="89">
        <v>0</v>
      </c>
      <c r="X13" s="90">
        <v>6490</v>
      </c>
      <c r="Y13" s="91">
        <v>442.37</v>
      </c>
      <c r="Z13" s="89">
        <v>0</v>
      </c>
      <c r="AA13" s="90">
        <v>572.8</v>
      </c>
      <c r="AB13" s="91">
        <v>100</v>
      </c>
      <c r="AC13" s="89">
        <v>0</v>
      </c>
      <c r="AD13" s="90">
        <v>0</v>
      </c>
      <c r="AE13" s="91"/>
      <c r="AF13" s="89"/>
      <c r="AG13" s="90"/>
      <c r="AH13" s="91">
        <v>200</v>
      </c>
      <c r="AI13" s="89">
        <v>0</v>
      </c>
      <c r="AJ13" s="90">
        <v>0</v>
      </c>
      <c r="AK13" s="91">
        <v>18188.100000000002</v>
      </c>
      <c r="AL13" s="89">
        <v>0</v>
      </c>
      <c r="AM13" s="90">
        <v>17303.100000000002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1257.06</v>
      </c>
      <c r="AX13" s="89">
        <v>0</v>
      </c>
      <c r="AY13" s="101">
        <v>344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33386.9</v>
      </c>
      <c r="BW13" s="77">
        <f t="shared" si="1"/>
        <v>0</v>
      </c>
      <c r="BX13" s="79">
        <f t="shared" si="2"/>
        <v>30645.96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11896.400000000001</v>
      </c>
      <c r="BM16" s="89">
        <v>0</v>
      </c>
      <c r="BN16" s="90">
        <v>11896.400000000001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11896.400000000001</v>
      </c>
      <c r="BW16" s="77">
        <f t="shared" si="1"/>
        <v>0</v>
      </c>
      <c r="BX16" s="79">
        <f t="shared" si="2"/>
        <v>11896.400000000001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3331.27</v>
      </c>
      <c r="E18" s="89">
        <v>0</v>
      </c>
      <c r="F18" s="90">
        <v>2046.82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>
        <v>0</v>
      </c>
      <c r="AI18" s="89">
        <v>0</v>
      </c>
      <c r="AJ18" s="101">
        <v>0</v>
      </c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3331.27</v>
      </c>
      <c r="BW18" s="77">
        <f t="shared" si="1"/>
        <v>0</v>
      </c>
      <c r="BX18" s="79">
        <f t="shared" si="2"/>
        <v>2046.82</v>
      </c>
    </row>
    <row r="19" spans="2:76" ht="15">
      <c r="B19" s="13">
        <v>110</v>
      </c>
      <c r="C19" s="25" t="s">
        <v>98</v>
      </c>
      <c r="D19" s="88">
        <v>9986.86</v>
      </c>
      <c r="E19" s="89">
        <v>0</v>
      </c>
      <c r="F19" s="90">
        <v>11061.730000000001</v>
      </c>
      <c r="G19" s="88"/>
      <c r="H19" s="89"/>
      <c r="I19" s="90"/>
      <c r="J19" s="97"/>
      <c r="K19" s="89"/>
      <c r="L19" s="101"/>
      <c r="M19" s="97">
        <v>1670</v>
      </c>
      <c r="N19" s="89">
        <v>0</v>
      </c>
      <c r="O19" s="101">
        <v>1670</v>
      </c>
      <c r="P19" s="97"/>
      <c r="Q19" s="89"/>
      <c r="R19" s="101"/>
      <c r="S19" s="97"/>
      <c r="T19" s="89"/>
      <c r="U19" s="101"/>
      <c r="V19" s="97">
        <v>1292.68</v>
      </c>
      <c r="W19" s="89">
        <v>0</v>
      </c>
      <c r="X19" s="101">
        <v>3532.6</v>
      </c>
      <c r="Y19" s="97"/>
      <c r="Z19" s="89"/>
      <c r="AA19" s="101"/>
      <c r="AB19" s="97"/>
      <c r="AC19" s="89"/>
      <c r="AD19" s="101"/>
      <c r="AE19" s="97">
        <v>921.98</v>
      </c>
      <c r="AF19" s="89">
        <v>0</v>
      </c>
      <c r="AG19" s="101">
        <v>921.98</v>
      </c>
      <c r="AH19" s="97">
        <v>0</v>
      </c>
      <c r="AI19" s="89">
        <v>0</v>
      </c>
      <c r="AJ19" s="101">
        <v>0</v>
      </c>
      <c r="AK19" s="97">
        <v>1008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14879.52</v>
      </c>
      <c r="BW19" s="77">
        <f t="shared" si="1"/>
        <v>0</v>
      </c>
      <c r="BX19" s="79">
        <f t="shared" si="2"/>
        <v>17186.31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194023.57</v>
      </c>
      <c r="E20" s="78">
        <f t="shared" si="3"/>
        <v>5670.6</v>
      </c>
      <c r="F20" s="79">
        <f t="shared" si="3"/>
        <v>182984.9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29899.07</v>
      </c>
      <c r="K20" s="78">
        <f t="shared" si="3"/>
        <v>0</v>
      </c>
      <c r="L20" s="77">
        <f t="shared" si="3"/>
        <v>29889.490000000005</v>
      </c>
      <c r="M20" s="98">
        <f t="shared" si="3"/>
        <v>70394.15</v>
      </c>
      <c r="N20" s="78">
        <f t="shared" si="3"/>
        <v>0</v>
      </c>
      <c r="O20" s="77">
        <f t="shared" si="3"/>
        <v>73436.61</v>
      </c>
      <c r="P20" s="98">
        <f t="shared" si="3"/>
        <v>400</v>
      </c>
      <c r="Q20" s="78">
        <f t="shared" si="3"/>
        <v>0</v>
      </c>
      <c r="R20" s="77">
        <f t="shared" si="3"/>
        <v>400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8033.68</v>
      </c>
      <c r="W20" s="78">
        <f t="shared" si="3"/>
        <v>0</v>
      </c>
      <c r="X20" s="77">
        <f t="shared" si="3"/>
        <v>10223.6</v>
      </c>
      <c r="Y20" s="98">
        <f t="shared" si="3"/>
        <v>442.37</v>
      </c>
      <c r="Z20" s="78">
        <f t="shared" si="3"/>
        <v>0</v>
      </c>
      <c r="AA20" s="77">
        <f t="shared" si="3"/>
        <v>572.8</v>
      </c>
      <c r="AB20" s="98">
        <f t="shared" si="3"/>
        <v>64090.280000000006</v>
      </c>
      <c r="AC20" s="78">
        <f t="shared" si="3"/>
        <v>0</v>
      </c>
      <c r="AD20" s="77">
        <f t="shared" si="3"/>
        <v>64344.50000000001</v>
      </c>
      <c r="AE20" s="98">
        <f t="shared" si="3"/>
        <v>49652.79000000001</v>
      </c>
      <c r="AF20" s="78">
        <f t="shared" si="3"/>
        <v>0</v>
      </c>
      <c r="AG20" s="77">
        <f t="shared" si="3"/>
        <v>63315.68</v>
      </c>
      <c r="AH20" s="98">
        <f t="shared" si="3"/>
        <v>2527.7599999999998</v>
      </c>
      <c r="AI20" s="78">
        <f t="shared" si="3"/>
        <v>0</v>
      </c>
      <c r="AJ20" s="77">
        <f t="shared" si="3"/>
        <v>2726.8500000000004</v>
      </c>
      <c r="AK20" s="98">
        <f t="shared" si="3"/>
        <v>34222.229999999996</v>
      </c>
      <c r="AL20" s="78">
        <f t="shared" si="3"/>
        <v>0</v>
      </c>
      <c r="AM20" s="77">
        <f t="shared" si="3"/>
        <v>32937.25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1055.17</v>
      </c>
      <c r="AR20" s="78">
        <f t="shared" si="3"/>
        <v>0</v>
      </c>
      <c r="AS20" s="77">
        <f t="shared" si="3"/>
        <v>1029.37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1257.06</v>
      </c>
      <c r="AX20" s="78">
        <f t="shared" si="3"/>
        <v>0</v>
      </c>
      <c r="AY20" s="77">
        <f t="shared" si="3"/>
        <v>444.04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11896.400000000001</v>
      </c>
      <c r="BM20" s="78">
        <f t="shared" si="3"/>
        <v>0</v>
      </c>
      <c r="BN20" s="77">
        <f t="shared" si="3"/>
        <v>11896.400000000001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467894.5300000001</v>
      </c>
      <c r="BW20" s="77">
        <f>BW10+BW11+BW12+BW13+BW14+BW15+BW16+BW17+BW18+BW19</f>
        <v>5670.6</v>
      </c>
      <c r="BX20" s="95">
        <f>BX10+BX11+BX12+BX13+BX14+BX15+BX16+BX17+BX18+BX19</f>
        <v>474201.49000000005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167.12</v>
      </c>
      <c r="E24" s="89">
        <v>0</v>
      </c>
      <c r="F24" s="90">
        <v>1659.1999999999998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24219.44</v>
      </c>
      <c r="Q24" s="89">
        <v>0</v>
      </c>
      <c r="R24" s="101">
        <v>0</v>
      </c>
      <c r="S24" s="97">
        <v>125000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2346.32</v>
      </c>
      <c r="AC24" s="89">
        <v>0</v>
      </c>
      <c r="AD24" s="101">
        <v>1549.4</v>
      </c>
      <c r="AE24" s="97">
        <v>194822.44000000003</v>
      </c>
      <c r="AF24" s="89">
        <v>0</v>
      </c>
      <c r="AG24" s="101">
        <v>80208.45</v>
      </c>
      <c r="AH24" s="97">
        <v>0</v>
      </c>
      <c r="AI24" s="89">
        <v>0</v>
      </c>
      <c r="AJ24" s="101">
        <v>29233.1</v>
      </c>
      <c r="AK24" s="97">
        <v>16358.11</v>
      </c>
      <c r="AL24" s="89">
        <v>0</v>
      </c>
      <c r="AM24" s="101">
        <v>18310.11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362913.43000000005</v>
      </c>
      <c r="BW24" s="77">
        <f t="shared" si="4"/>
        <v>0</v>
      </c>
      <c r="BX24" s="79">
        <f t="shared" si="4"/>
        <v>130960.26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2074</v>
      </c>
      <c r="E27" s="89">
        <v>0</v>
      </c>
      <c r="F27" s="90">
        <v>0</v>
      </c>
      <c r="G27" s="88"/>
      <c r="H27" s="89"/>
      <c r="I27" s="90"/>
      <c r="J27" s="97">
        <v>8820.5</v>
      </c>
      <c r="K27" s="89">
        <v>0</v>
      </c>
      <c r="L27" s="101">
        <v>8820.5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8272.58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10894.5</v>
      </c>
      <c r="BW27" s="77">
        <f t="shared" si="4"/>
        <v>8272.58</v>
      </c>
      <c r="BX27" s="79">
        <f t="shared" si="4"/>
        <v>8820.5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2241.12</v>
      </c>
      <c r="E28" s="78">
        <f t="shared" si="5"/>
        <v>0</v>
      </c>
      <c r="F28" s="79">
        <f t="shared" si="5"/>
        <v>1659.1999999999998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8820.5</v>
      </c>
      <c r="K28" s="78">
        <f t="shared" si="5"/>
        <v>0</v>
      </c>
      <c r="L28" s="77">
        <f t="shared" si="5"/>
        <v>8820.5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24219.44</v>
      </c>
      <c r="Q28" s="78">
        <f t="shared" si="5"/>
        <v>0</v>
      </c>
      <c r="R28" s="77">
        <f t="shared" si="5"/>
        <v>0</v>
      </c>
      <c r="S28" s="98">
        <f t="shared" si="5"/>
        <v>125000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2346.32</v>
      </c>
      <c r="AC28" s="78">
        <f t="shared" si="5"/>
        <v>8272.58</v>
      </c>
      <c r="AD28" s="77">
        <f t="shared" si="5"/>
        <v>1549.4</v>
      </c>
      <c r="AE28" s="98">
        <f t="shared" si="5"/>
        <v>194822.44000000003</v>
      </c>
      <c r="AF28" s="78">
        <f t="shared" si="5"/>
        <v>0</v>
      </c>
      <c r="AG28" s="77">
        <f t="shared" si="5"/>
        <v>80208.45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29233.1</v>
      </c>
      <c r="AK28" s="98">
        <f t="shared" si="6"/>
        <v>16358.11</v>
      </c>
      <c r="AL28" s="78">
        <f t="shared" si="6"/>
        <v>0</v>
      </c>
      <c r="AM28" s="77">
        <f t="shared" si="6"/>
        <v>18310.11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373807.93000000005</v>
      </c>
      <c r="BW28" s="77">
        <f>BW23+BW24+BW25+BW26+BW27</f>
        <v>8272.58</v>
      </c>
      <c r="BX28" s="95">
        <f>BX23+BX24+BX25+BX26+BX27</f>
        <v>139780.76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>
        <v>35</v>
      </c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35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35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35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20146.84</v>
      </c>
      <c r="BM40" s="89">
        <v>0</v>
      </c>
      <c r="BN40" s="101">
        <v>20146.84</v>
      </c>
      <c r="BO40" s="97"/>
      <c r="BP40" s="89"/>
      <c r="BQ40" s="101"/>
      <c r="BR40" s="97"/>
      <c r="BS40" s="89"/>
      <c r="BT40" s="101"/>
      <c r="BU40" s="76"/>
      <c r="BV40" s="85">
        <f t="shared" si="10"/>
        <v>20146.84</v>
      </c>
      <c r="BW40" s="77">
        <f t="shared" si="10"/>
        <v>0</v>
      </c>
      <c r="BX40" s="79">
        <f t="shared" si="10"/>
        <v>20146.84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20146.84</v>
      </c>
      <c r="BM42" s="78">
        <f t="shared" si="12"/>
        <v>0</v>
      </c>
      <c r="BN42" s="77">
        <f t="shared" si="12"/>
        <v>20146.84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20146.84</v>
      </c>
      <c r="BW42" s="77">
        <f>BW38+BW39+BW40+BW41</f>
        <v>0</v>
      </c>
      <c r="BX42" s="95">
        <f>BX38+BX39+BX40+BX41</f>
        <v>20146.84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88817.42000000001</v>
      </c>
      <c r="BS49" s="89">
        <v>0</v>
      </c>
      <c r="BT49" s="101">
        <v>72875.03000000001</v>
      </c>
      <c r="BU49" s="76"/>
      <c r="BV49" s="85">
        <f aca="true" t="shared" si="15" ref="BV49:BX50">D49+G49+J49+M49+P49+S49+V49+Y49+AB49+AE49+AH49+AK49+AN49+AQ49+AT49+AW49+AZ49+BC49+BF49+BI49+BL49+BO49+BR49</f>
        <v>88817.42000000001</v>
      </c>
      <c r="BW49" s="77">
        <f t="shared" si="15"/>
        <v>0</v>
      </c>
      <c r="BX49" s="79">
        <f t="shared" si="15"/>
        <v>72875.03000000001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6859.77</v>
      </c>
      <c r="BS50" s="89">
        <v>0</v>
      </c>
      <c r="BT50" s="101">
        <v>1615.1</v>
      </c>
      <c r="BU50" s="76"/>
      <c r="BV50" s="85">
        <f t="shared" si="15"/>
        <v>6859.77</v>
      </c>
      <c r="BW50" s="77">
        <f t="shared" si="15"/>
        <v>0</v>
      </c>
      <c r="BX50" s="79">
        <f t="shared" si="15"/>
        <v>1615.1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95677.19000000002</v>
      </c>
      <c r="BS51" s="78">
        <f>BS49+BS50</f>
        <v>0</v>
      </c>
      <c r="BT51" s="77">
        <f>BT49+BT50</f>
        <v>74490.13000000002</v>
      </c>
      <c r="BU51" s="85"/>
      <c r="BV51" s="85">
        <f>BV49+BV50</f>
        <v>95677.19000000002</v>
      </c>
      <c r="BW51" s="77">
        <f>BW49+BW50</f>
        <v>0</v>
      </c>
      <c r="BX51" s="95">
        <f>BX49+BX50</f>
        <v>74490.13000000002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196264.69</v>
      </c>
      <c r="E53" s="86">
        <f t="shared" si="18"/>
        <v>5670.6</v>
      </c>
      <c r="F53" s="86">
        <f t="shared" si="18"/>
        <v>184644.1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38719.57</v>
      </c>
      <c r="K53" s="86">
        <f t="shared" si="18"/>
        <v>0</v>
      </c>
      <c r="L53" s="86">
        <f t="shared" si="18"/>
        <v>38709.990000000005</v>
      </c>
      <c r="M53" s="86">
        <f t="shared" si="18"/>
        <v>70394.15</v>
      </c>
      <c r="N53" s="86">
        <f t="shared" si="18"/>
        <v>0</v>
      </c>
      <c r="O53" s="86">
        <f t="shared" si="18"/>
        <v>73436.61</v>
      </c>
      <c r="P53" s="86">
        <f t="shared" si="18"/>
        <v>24619.44</v>
      </c>
      <c r="Q53" s="86">
        <f t="shared" si="18"/>
        <v>0</v>
      </c>
      <c r="R53" s="86">
        <f t="shared" si="18"/>
        <v>400</v>
      </c>
      <c r="S53" s="86">
        <f t="shared" si="18"/>
        <v>125000</v>
      </c>
      <c r="T53" s="86">
        <f t="shared" si="18"/>
        <v>0</v>
      </c>
      <c r="U53" s="86">
        <f t="shared" si="18"/>
        <v>0</v>
      </c>
      <c r="V53" s="86">
        <f t="shared" si="18"/>
        <v>8033.68</v>
      </c>
      <c r="W53" s="86">
        <f t="shared" si="18"/>
        <v>0</v>
      </c>
      <c r="X53" s="86">
        <f t="shared" si="18"/>
        <v>10258.6</v>
      </c>
      <c r="Y53" s="86">
        <f t="shared" si="18"/>
        <v>442.37</v>
      </c>
      <c r="Z53" s="86">
        <f t="shared" si="18"/>
        <v>0</v>
      </c>
      <c r="AA53" s="86">
        <f t="shared" si="18"/>
        <v>572.8</v>
      </c>
      <c r="AB53" s="86">
        <f t="shared" si="18"/>
        <v>66436.6</v>
      </c>
      <c r="AC53" s="86">
        <f t="shared" si="18"/>
        <v>8272.58</v>
      </c>
      <c r="AD53" s="86">
        <f t="shared" si="18"/>
        <v>65893.90000000001</v>
      </c>
      <c r="AE53" s="86">
        <f t="shared" si="18"/>
        <v>244475.23000000004</v>
      </c>
      <c r="AF53" s="86">
        <f t="shared" si="18"/>
        <v>0</v>
      </c>
      <c r="AG53" s="86">
        <f t="shared" si="18"/>
        <v>143524.13</v>
      </c>
      <c r="AH53" s="86">
        <f t="shared" si="18"/>
        <v>2527.7599999999998</v>
      </c>
      <c r="AI53" s="86">
        <f t="shared" si="18"/>
        <v>0</v>
      </c>
      <c r="AJ53" s="86">
        <f aca="true" t="shared" si="19" ref="AJ53:BT53">AJ20+AJ28+AJ35+AJ42+AJ46+AJ51</f>
        <v>31959.949999999997</v>
      </c>
      <c r="AK53" s="86">
        <f t="shared" si="19"/>
        <v>50580.34</v>
      </c>
      <c r="AL53" s="86">
        <f t="shared" si="19"/>
        <v>0</v>
      </c>
      <c r="AM53" s="86">
        <f t="shared" si="19"/>
        <v>51247.36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1055.17</v>
      </c>
      <c r="AR53" s="86">
        <f t="shared" si="19"/>
        <v>0</v>
      </c>
      <c r="AS53" s="86">
        <f t="shared" si="19"/>
        <v>1029.37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1257.06</v>
      </c>
      <c r="AX53" s="86">
        <f t="shared" si="19"/>
        <v>0</v>
      </c>
      <c r="AY53" s="86">
        <f t="shared" si="19"/>
        <v>444.04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32043.24</v>
      </c>
      <c r="BM53" s="86">
        <f t="shared" si="19"/>
        <v>0</v>
      </c>
      <c r="BN53" s="86">
        <f t="shared" si="19"/>
        <v>32043.24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95677.19000000002</v>
      </c>
      <c r="BS53" s="86">
        <f t="shared" si="19"/>
        <v>0</v>
      </c>
      <c r="BT53" s="86">
        <f t="shared" si="19"/>
        <v>74490.13000000002</v>
      </c>
      <c r="BU53" s="86">
        <f>BU8</f>
        <v>0</v>
      </c>
      <c r="BV53" s="102">
        <f>BV8+BV20+BV28+BV35+BV42+BV46+BV51</f>
        <v>957526.4900000002</v>
      </c>
      <c r="BW53" s="87">
        <f>BW20+BW28+BW35+BW42+BW46+BW51</f>
        <v>13943.18</v>
      </c>
      <c r="BX53" s="87">
        <f>BX20+BX28+BX35+BX42+BX46+BX51</f>
        <v>708654.22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98807.97999999969</v>
      </c>
      <c r="BW54" s="93"/>
      <c r="BX54" s="94">
        <f>IF((Spese_Rendiconto_2019!BX53-Entrate_Rendiconto_2019!E58)&lt;0,Entrate_Rendiconto_2019!E58-Spese_Rendiconto_2019!BX53,0)</f>
        <v>434403.28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2021-04-26T10:28:08Z</dcterms:modified>
  <cp:category/>
  <cp:version/>
  <cp:contentType/>
  <cp:contentStatus/>
</cp:coreProperties>
</file>