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<sst xmlns="http://schemas.openxmlformats.org/spreadsheetml/2006/main" count="870" uniqueCount="149">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</sst>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8182.86</v>
      </c>
      <c r="E5" s="38"/>
    </row>
    <row r="6" spans="2:5" ht="15">
      <c r="B6" s="8"/>
      <c r="C6" s="5" t="s">
        <v>5</v>
      </c>
      <c r="D6" s="39">
        <v>104547.48</v>
      </c>
      <c r="E6" s="40"/>
    </row>
    <row r="7" spans="2:5" ht="15">
      <c r="B7" s="8"/>
      <c r="C7" s="5" t="s">
        <v>6</v>
      </c>
      <c r="D7" s="39">
        <v>97851.76999999999</v>
      </c>
      <c r="E7" s="40"/>
    </row>
    <row r="8" spans="2:5" ht="15.75" thickBot="1">
      <c r="B8" s="9"/>
      <c r="C8" s="6" t="s">
        <v>7</v>
      </c>
      <c r="D8" s="41"/>
      <c r="E8" s="42">
        <v>267443.55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350436.64999999997</v>
      </c>
      <c r="E10" s="45">
        <v>349656.20999999996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136811.49</v>
      </c>
      <c r="E14" s="45">
        <v>138150.77000000002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487248.13999999996</v>
      </c>
      <c r="E16" s="51">
        <f>E10+E11+E12+E13+E14+E15</f>
        <v>487806.98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32966.12999999999</v>
      </c>
      <c r="E18" s="45">
        <v>33230.91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32966.12999999999</v>
      </c>
      <c r="E23" s="51">
        <f>E18+E19+E20+E21+E22</f>
        <v>33230.91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42068.87</v>
      </c>
      <c r="E25" s="45">
        <v>40305.060000000005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0.08</v>
      </c>
      <c r="E27" s="45">
        <v>0.08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59">
        <v>47077.08</v>
      </c>
      <c r="E29" s="50">
        <v>47363.409999999996</v>
      </c>
    </row>
    <row r="30" spans="2:5" ht="15.75" thickBot="1">
      <c r="B30" s="16">
        <v>30000</v>
      </c>
      <c r="C30" s="15" t="s">
        <v>32</v>
      </c>
      <c r="D30" s="48">
        <f>D25+D26+D27+D28+D29</f>
        <v>89146.03</v>
      </c>
      <c r="E30" s="51">
        <f>E25+E26+E27+E28+E29</f>
        <v>87668.55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203814.09</v>
      </c>
      <c r="E33" s="58">
        <v>184574.75</v>
      </c>
    </row>
    <row r="34" spans="2:5" ht="15">
      <c r="B34" s="13">
        <v>40300</v>
      </c>
      <c r="C34" s="54" t="s">
        <v>37</v>
      </c>
      <c r="D34" s="60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11564.759999999998</v>
      </c>
      <c r="E36" s="50">
        <v>11564.76</v>
      </c>
    </row>
    <row r="37" spans="2:5" ht="15.75" thickBot="1">
      <c r="B37" s="16">
        <v>40000</v>
      </c>
      <c r="C37" s="15" t="s">
        <v>40</v>
      </c>
      <c r="D37" s="48">
        <f>D32+D33+D34+D35+D36</f>
        <v>215378.85</v>
      </c>
      <c r="E37" s="51">
        <f>E32+E33+E34+E35+E36</f>
        <v>196139.51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118284.33</v>
      </c>
      <c r="E54" s="45">
        <v>118284.33</v>
      </c>
    </row>
    <row r="55" spans="2:5" ht="15">
      <c r="B55" s="13">
        <v>90200</v>
      </c>
      <c r="C55" s="54" t="s">
        <v>62</v>
      </c>
      <c r="D55" s="60">
        <v>16403.6</v>
      </c>
      <c r="E55" s="61">
        <v>8747.279999999999</v>
      </c>
    </row>
    <row r="56" spans="2:5" ht="15.75" thickBot="1">
      <c r="B56" s="16">
        <v>90000</v>
      </c>
      <c r="C56" s="15" t="s">
        <v>63</v>
      </c>
      <c r="D56" s="48">
        <f>D54+D55</f>
        <v>134687.93</v>
      </c>
      <c r="E56" s="51">
        <f>E54+E55</f>
        <v>127031.61</v>
      </c>
    </row>
    <row r="57" spans="2:5" ht="16.5" thickBot="1" thickTop="1">
      <c r="B57" s="109" t="s">
        <v>64</v>
      </c>
      <c r="C57" s="110"/>
      <c r="D57" s="52">
        <f>D16+D23+D30+D37+D43+D49+D52+D56</f>
        <v>959427.0799999998</v>
      </c>
      <c r="E57" s="55">
        <f>E16+E23+E30+E37+E43+E49+E52+E56</f>
        <v>931877.56</v>
      </c>
    </row>
    <row r="58" spans="2:5" ht="16.5" thickBot="1" thickTop="1">
      <c r="B58" s="109" t="s">
        <v>65</v>
      </c>
      <c r="C58" s="110"/>
      <c r="D58" s="52">
        <f>D57+D5+D6+D7+D8</f>
        <v>1170009.19</v>
      </c>
      <c r="E58" s="55">
        <f>E57+E5+E6+E7+E8</f>
        <v>1199321.11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IF((Spese_Rendiconto_2021!BV53+Spese_Rendiconto_2021!BW53-Entrate_Rendiconto_2021!D58)&gt;0,Spese_Rendiconto_2021!BV53+Spese_Rendiconto_2021!BW53-Entrate_Rendiconto_2021!D58,0)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149052.43000000002</v>
      </c>
      <c r="E10" s="88">
        <v>7375</v>
      </c>
      <c r="F10" s="89">
        <v>150971.12999999998</v>
      </c>
      <c r="G10" s="87"/>
      <c r="H10" s="88"/>
      <c r="I10" s="89"/>
      <c r="J10" s="96"/>
      <c r="K10" s="88"/>
      <c r="L10" s="100"/>
      <c r="M10" s="90">
        <v>35292.44</v>
      </c>
      <c r="N10" s="88">
        <v>1681.62</v>
      </c>
      <c r="O10" s="89">
        <v>36659.16</v>
      </c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0</v>
      </c>
      <c r="AF10" s="88">
        <v>0</v>
      </c>
      <c r="AG10" s="89">
        <v>0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184344.87000000002</v>
      </c>
      <c r="BW10" s="76">
        <f aca="true" t="shared" si="1" ref="BW10:BW19">E10+H10+K10+N10+Q10+T10+W10+Z10+AC10+AF10+AI10+AL10+AO10+AR10+AU10+AX10+BA10+BD10+BG10+BJ10+BM10+BP10+BS10</f>
        <v>9056.619999999999</v>
      </c>
      <c r="BX10" s="78">
        <f aca="true" t="shared" si="2" ref="BX10:BX19">F10+I10+L10+O10+R10+U10+X10+AA10+AD10+AG10+AJ10+AM10+AP10+AS10+AV10+AY10+BB10+BE10+BH10+BK10+BN10+BQ10+BT10</f>
        <v>187630.28999999998</v>
      </c>
    </row>
    <row r="11" spans="2:76" ht="15">
      <c r="B11" s="13">
        <v>102</v>
      </c>
      <c r="C11" s="25" t="s">
        <v>92</v>
      </c>
      <c r="D11" s="87">
        <v>11903.390000000001</v>
      </c>
      <c r="E11" s="88">
        <v>410</v>
      </c>
      <c r="F11" s="89">
        <v>11903.39</v>
      </c>
      <c r="G11" s="87"/>
      <c r="H11" s="88"/>
      <c r="I11" s="89"/>
      <c r="J11" s="96"/>
      <c r="K11" s="88"/>
      <c r="L11" s="100"/>
      <c r="M11" s="90">
        <v>2479.26</v>
      </c>
      <c r="N11" s="88">
        <v>0</v>
      </c>
      <c r="O11" s="89">
        <v>2479.26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31.95</v>
      </c>
      <c r="AF11" s="88">
        <v>0</v>
      </c>
      <c r="AG11" s="89">
        <v>31.95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14414.600000000002</v>
      </c>
      <c r="BW11" s="76">
        <f t="shared" si="1"/>
        <v>410</v>
      </c>
      <c r="BX11" s="78">
        <f t="shared" si="2"/>
        <v>14414.6</v>
      </c>
    </row>
    <row r="12" spans="2:76" ht="15">
      <c r="B12" s="13">
        <v>103</v>
      </c>
      <c r="C12" s="25" t="s">
        <v>93</v>
      </c>
      <c r="D12" s="87">
        <v>104269.38</v>
      </c>
      <c r="E12" s="88">
        <v>0</v>
      </c>
      <c r="F12" s="89">
        <v>102436.51000000002</v>
      </c>
      <c r="G12" s="87"/>
      <c r="H12" s="88"/>
      <c r="I12" s="89"/>
      <c r="J12" s="96">
        <v>1464</v>
      </c>
      <c r="K12" s="88">
        <v>0</v>
      </c>
      <c r="L12" s="100">
        <v>1464</v>
      </c>
      <c r="M12" s="90">
        <v>579.5</v>
      </c>
      <c r="N12" s="88">
        <v>0</v>
      </c>
      <c r="O12" s="89">
        <v>579.5</v>
      </c>
      <c r="P12" s="90">
        <v>0</v>
      </c>
      <c r="Q12" s="88">
        <v>0</v>
      </c>
      <c r="R12" s="89">
        <v>0</v>
      </c>
      <c r="S12" s="90">
        <v>0</v>
      </c>
      <c r="T12" s="88">
        <v>0</v>
      </c>
      <c r="U12" s="89">
        <v>0</v>
      </c>
      <c r="V12" s="90">
        <v>1699.34</v>
      </c>
      <c r="W12" s="88">
        <v>0</v>
      </c>
      <c r="X12" s="89">
        <v>1862.4499999999998</v>
      </c>
      <c r="Y12" s="90">
        <v>0</v>
      </c>
      <c r="Z12" s="88">
        <v>0</v>
      </c>
      <c r="AA12" s="89">
        <v>0</v>
      </c>
      <c r="AB12" s="90">
        <v>73601.1</v>
      </c>
      <c r="AC12" s="88">
        <v>0</v>
      </c>
      <c r="AD12" s="89">
        <v>78754.26999999999</v>
      </c>
      <c r="AE12" s="90">
        <v>45840.47</v>
      </c>
      <c r="AF12" s="88">
        <v>0</v>
      </c>
      <c r="AG12" s="89">
        <v>42991.32</v>
      </c>
      <c r="AH12" s="90"/>
      <c r="AI12" s="88"/>
      <c r="AJ12" s="89"/>
      <c r="AK12" s="90">
        <v>10228.24</v>
      </c>
      <c r="AL12" s="88">
        <v>0</v>
      </c>
      <c r="AM12" s="89">
        <v>7367.34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237682.03</v>
      </c>
      <c r="BW12" s="76">
        <f t="shared" si="1"/>
        <v>0</v>
      </c>
      <c r="BX12" s="78">
        <f t="shared" si="2"/>
        <v>235455.39</v>
      </c>
    </row>
    <row r="13" spans="2:76" ht="15">
      <c r="B13" s="13">
        <v>104</v>
      </c>
      <c r="C13" s="25" t="s">
        <v>19</v>
      </c>
      <c r="D13" s="87">
        <v>26809.739999999998</v>
      </c>
      <c r="E13" s="88">
        <v>0</v>
      </c>
      <c r="F13" s="89">
        <v>32039.22</v>
      </c>
      <c r="G13" s="87"/>
      <c r="H13" s="88"/>
      <c r="I13" s="89"/>
      <c r="J13" s="96">
        <v>7564.75</v>
      </c>
      <c r="K13" s="88">
        <v>0</v>
      </c>
      <c r="L13" s="100">
        <v>13204.75</v>
      </c>
      <c r="M13" s="90">
        <v>18299.489999999998</v>
      </c>
      <c r="N13" s="88">
        <v>0</v>
      </c>
      <c r="O13" s="89">
        <v>13010.16</v>
      </c>
      <c r="P13" s="90">
        <v>0</v>
      </c>
      <c r="Q13" s="88">
        <v>0</v>
      </c>
      <c r="R13" s="89">
        <v>0</v>
      </c>
      <c r="S13" s="90"/>
      <c r="T13" s="88"/>
      <c r="U13" s="89"/>
      <c r="V13" s="90"/>
      <c r="W13" s="88"/>
      <c r="X13" s="89"/>
      <c r="Y13" s="90">
        <v>0</v>
      </c>
      <c r="Z13" s="88">
        <v>0</v>
      </c>
      <c r="AA13" s="89">
        <v>0</v>
      </c>
      <c r="AB13" s="90">
        <v>1726.4500000000003</v>
      </c>
      <c r="AC13" s="88">
        <v>0</v>
      </c>
      <c r="AD13" s="89">
        <v>1726.45</v>
      </c>
      <c r="AE13" s="90">
        <v>3590</v>
      </c>
      <c r="AF13" s="88">
        <v>0</v>
      </c>
      <c r="AG13" s="89">
        <v>4576.09</v>
      </c>
      <c r="AH13" s="90">
        <v>720</v>
      </c>
      <c r="AI13" s="88">
        <v>0</v>
      </c>
      <c r="AJ13" s="89">
        <v>0</v>
      </c>
      <c r="AK13" s="90">
        <v>16466.239999999998</v>
      </c>
      <c r="AL13" s="88">
        <v>0</v>
      </c>
      <c r="AM13" s="89">
        <v>14312.69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75176.66999999998</v>
      </c>
      <c r="BW13" s="76">
        <f t="shared" si="1"/>
        <v>0</v>
      </c>
      <c r="BX13" s="78">
        <f t="shared" si="2"/>
        <v>78869.36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8471.25</v>
      </c>
      <c r="BM16" s="88">
        <v>0</v>
      </c>
      <c r="BN16" s="89">
        <v>8471.25</v>
      </c>
      <c r="BO16" s="90"/>
      <c r="BP16" s="88"/>
      <c r="BQ16" s="89"/>
      <c r="BR16" s="96"/>
      <c r="BS16" s="88"/>
      <c r="BT16" s="100"/>
      <c r="BU16" s="75"/>
      <c r="BV16" s="84">
        <f t="shared" si="0"/>
        <v>8471.25</v>
      </c>
      <c r="BW16" s="76">
        <f t="shared" si="1"/>
        <v>0</v>
      </c>
      <c r="BX16" s="78">
        <f t="shared" si="2"/>
        <v>8471.25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20541.6</v>
      </c>
      <c r="E18" s="88">
        <v>0</v>
      </c>
      <c r="F18" s="89">
        <v>22821.15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20541.6</v>
      </c>
      <c r="BW18" s="76">
        <f t="shared" si="1"/>
        <v>0</v>
      </c>
      <c r="BX18" s="78">
        <f t="shared" si="2"/>
        <v>22821.15</v>
      </c>
    </row>
    <row r="19" spans="2:76" ht="15">
      <c r="B19" s="13">
        <v>110</v>
      </c>
      <c r="C19" s="25" t="s">
        <v>98</v>
      </c>
      <c r="D19" s="87">
        <v>7799.52</v>
      </c>
      <c r="E19" s="88">
        <v>0</v>
      </c>
      <c r="F19" s="89">
        <v>7799.52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2683</v>
      </c>
      <c r="AF19" s="88">
        <v>0</v>
      </c>
      <c r="AG19" s="100">
        <v>2683</v>
      </c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10482.52</v>
      </c>
      <c r="BW19" s="76">
        <f t="shared" si="1"/>
        <v>0</v>
      </c>
      <c r="BX19" s="78">
        <f t="shared" si="2"/>
        <v>10482.52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320376.06000000006</v>
      </c>
      <c r="E20" s="77">
        <f t="shared" si="3"/>
        <v>7785</v>
      </c>
      <c r="F20" s="78">
        <f t="shared" si="3"/>
        <v>327970.92000000004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9028.75</v>
      </c>
      <c r="K20" s="77">
        <f t="shared" si="3"/>
        <v>0</v>
      </c>
      <c r="L20" s="76">
        <f t="shared" si="3"/>
        <v>14668.75</v>
      </c>
      <c r="M20" s="97">
        <f t="shared" si="3"/>
        <v>56650.69</v>
      </c>
      <c r="N20" s="77">
        <f t="shared" si="3"/>
        <v>1681.62</v>
      </c>
      <c r="O20" s="76">
        <f t="shared" si="3"/>
        <v>52728.08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1699.34</v>
      </c>
      <c r="W20" s="77">
        <f t="shared" si="3"/>
        <v>0</v>
      </c>
      <c r="X20" s="76">
        <f t="shared" si="3"/>
        <v>1862.4499999999998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75327.55</v>
      </c>
      <c r="AC20" s="77">
        <f t="shared" si="3"/>
        <v>0</v>
      </c>
      <c r="AD20" s="76">
        <f t="shared" si="3"/>
        <v>80480.71999999999</v>
      </c>
      <c r="AE20" s="97">
        <f t="shared" si="3"/>
        <v>52145.42</v>
      </c>
      <c r="AF20" s="77">
        <f t="shared" si="3"/>
        <v>0</v>
      </c>
      <c r="AG20" s="76">
        <f t="shared" si="3"/>
        <v>50282.36</v>
      </c>
      <c r="AH20" s="97">
        <f t="shared" si="3"/>
        <v>720</v>
      </c>
      <c r="AI20" s="77">
        <f t="shared" si="3"/>
        <v>0</v>
      </c>
      <c r="AJ20" s="76">
        <f t="shared" si="3"/>
        <v>0</v>
      </c>
      <c r="AK20" s="97">
        <f t="shared" si="3"/>
        <v>26694.479999999996</v>
      </c>
      <c r="AL20" s="77">
        <f t="shared" si="3"/>
        <v>0</v>
      </c>
      <c r="AM20" s="76">
        <f t="shared" si="3"/>
        <v>21680.03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8471.25</v>
      </c>
      <c r="BM20" s="77">
        <f t="shared" si="3"/>
        <v>0</v>
      </c>
      <c r="BN20" s="76">
        <f t="shared" si="3"/>
        <v>8471.25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551113.54</v>
      </c>
      <c r="BW20" s="76">
        <f>BW10+BW11+BW12+BW13+BW14+BW15+BW16+BW17+BW18+BW19</f>
        <v>9466.619999999999</v>
      </c>
      <c r="BX20" s="94">
        <f>BX10+BX11+BX12+BX13+BX14+BX15+BX16+BX17+BX18+BX19</f>
        <v>558144.56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178810.18000000002</v>
      </c>
      <c r="E24" s="88">
        <v>22159.52</v>
      </c>
      <c r="F24" s="89">
        <v>116949.53000000001</v>
      </c>
      <c r="G24" s="87"/>
      <c r="H24" s="88"/>
      <c r="I24" s="89"/>
      <c r="J24" s="96">
        <v>50579.29</v>
      </c>
      <c r="K24" s="88">
        <v>0</v>
      </c>
      <c r="L24" s="100">
        <v>49856.92</v>
      </c>
      <c r="M24" s="96">
        <v>0</v>
      </c>
      <c r="N24" s="88">
        <v>29000</v>
      </c>
      <c r="O24" s="100">
        <v>0</v>
      </c>
      <c r="P24" s="96">
        <v>0</v>
      </c>
      <c r="Q24" s="88">
        <v>0</v>
      </c>
      <c r="R24" s="100">
        <v>0</v>
      </c>
      <c r="S24" s="96">
        <v>0</v>
      </c>
      <c r="T24" s="88">
        <v>0</v>
      </c>
      <c r="U24" s="100">
        <v>0</v>
      </c>
      <c r="V24" s="96"/>
      <c r="W24" s="88"/>
      <c r="X24" s="100"/>
      <c r="Y24" s="96">
        <v>0</v>
      </c>
      <c r="Z24" s="88">
        <v>0</v>
      </c>
      <c r="AA24" s="100">
        <v>0</v>
      </c>
      <c r="AB24" s="96">
        <v>0</v>
      </c>
      <c r="AC24" s="88">
        <v>0</v>
      </c>
      <c r="AD24" s="100">
        <v>0</v>
      </c>
      <c r="AE24" s="96">
        <v>46557.4</v>
      </c>
      <c r="AF24" s="88">
        <v>33015.06</v>
      </c>
      <c r="AG24" s="100">
        <v>45245</v>
      </c>
      <c r="AH24" s="96">
        <v>0</v>
      </c>
      <c r="AI24" s="88">
        <v>0</v>
      </c>
      <c r="AJ24" s="100">
        <v>0</v>
      </c>
      <c r="AK24" s="96">
        <v>0</v>
      </c>
      <c r="AL24" s="88">
        <v>0</v>
      </c>
      <c r="AM24" s="100">
        <v>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275946.87000000005</v>
      </c>
      <c r="BW24" s="76">
        <f t="shared" si="4"/>
        <v>84174.58</v>
      </c>
      <c r="BX24" s="78">
        <f t="shared" si="4"/>
        <v>212051.45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3300</v>
      </c>
      <c r="Z25" s="88">
        <v>0</v>
      </c>
      <c r="AA25" s="100">
        <v>0</v>
      </c>
      <c r="AB25" s="96">
        <v>0</v>
      </c>
      <c r="AC25" s="88">
        <v>0</v>
      </c>
      <c r="AD25" s="100">
        <v>0</v>
      </c>
      <c r="AE25" s="96"/>
      <c r="AF25" s="88"/>
      <c r="AG25" s="100"/>
      <c r="AH25" s="96"/>
      <c r="AI25" s="88"/>
      <c r="AJ25" s="100"/>
      <c r="AK25" s="96">
        <v>0</v>
      </c>
      <c r="AL25" s="88">
        <v>0</v>
      </c>
      <c r="AM25" s="100">
        <v>0</v>
      </c>
      <c r="AN25" s="96"/>
      <c r="AO25" s="88"/>
      <c r="AP25" s="100"/>
      <c r="AQ25" s="96">
        <v>19765.99</v>
      </c>
      <c r="AR25" s="88">
        <v>0</v>
      </c>
      <c r="AS25" s="100">
        <v>13280.94</v>
      </c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23065.99</v>
      </c>
      <c r="BW25" s="76">
        <f t="shared" si="4"/>
        <v>0</v>
      </c>
      <c r="BX25" s="78">
        <f t="shared" si="4"/>
        <v>13280.94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178810.18000000002</v>
      </c>
      <c r="E28" s="77">
        <f t="shared" si="5"/>
        <v>22159.52</v>
      </c>
      <c r="F28" s="78">
        <f t="shared" si="5"/>
        <v>116949.53000000001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50579.29</v>
      </c>
      <c r="K28" s="77">
        <f t="shared" si="5"/>
        <v>0</v>
      </c>
      <c r="L28" s="76">
        <f t="shared" si="5"/>
        <v>49856.92</v>
      </c>
      <c r="M28" s="97">
        <f t="shared" si="5"/>
        <v>0</v>
      </c>
      <c r="N28" s="77">
        <f t="shared" si="5"/>
        <v>29000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3300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46557.4</v>
      </c>
      <c r="AF28" s="77">
        <f t="shared" si="5"/>
        <v>33015.06</v>
      </c>
      <c r="AG28" s="76">
        <f t="shared" si="5"/>
        <v>45245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19765.99</v>
      </c>
      <c r="AR28" s="77">
        <f t="shared" si="6"/>
        <v>0</v>
      </c>
      <c r="AS28" s="76">
        <f t="shared" si="6"/>
        <v>13280.94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299012.86000000004</v>
      </c>
      <c r="BW28" s="76">
        <f>BW23+BW24+BW25+BW26+BW27</f>
        <v>84174.58</v>
      </c>
      <c r="BX28" s="94">
        <f>BX23+BX24+BX25+BX26+BX27</f>
        <v>225332.39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19108.37</v>
      </c>
      <c r="BM40" s="88">
        <v>0</v>
      </c>
      <c r="BN40" s="100">
        <v>19108.37</v>
      </c>
      <c r="BO40" s="96"/>
      <c r="BP40" s="88"/>
      <c r="BQ40" s="100"/>
      <c r="BR40" s="96"/>
      <c r="BS40" s="88"/>
      <c r="BT40" s="100"/>
      <c r="BU40" s="75"/>
      <c r="BV40" s="84">
        <f t="shared" si="10"/>
        <v>19108.37</v>
      </c>
      <c r="BW40" s="76">
        <f t="shared" si="10"/>
        <v>0</v>
      </c>
      <c r="BX40" s="78">
        <f t="shared" si="10"/>
        <v>19108.37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19108.37</v>
      </c>
      <c r="BM42" s="77">
        <f t="shared" si="12"/>
        <v>0</v>
      </c>
      <c r="BN42" s="76">
        <f t="shared" si="12"/>
        <v>19108.37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19108.37</v>
      </c>
      <c r="BW42" s="76">
        <f>BW38+BW39+BW40+BW41</f>
        <v>0</v>
      </c>
      <c r="BX42" s="94">
        <f>BX38+BX39+BX40+BX41</f>
        <v>19108.37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118284.33000000002</v>
      </c>
      <c r="BS49" s="88">
        <v>0</v>
      </c>
      <c r="BT49" s="100">
        <v>93924.40000000001</v>
      </c>
      <c r="BU49" s="75"/>
      <c r="BV49" s="84">
        <f aca="true" t="shared" si="15" ref="BV49:BX50">D49+G49+J49+M49+P49+S49+V49+Y49+AB49+AE49+AH49+AK49+AN49+AQ49+AT49+AW49+AZ49+BC49+BF49+BI49+BL49+BO49+BR49</f>
        <v>118284.33000000002</v>
      </c>
      <c r="BW49" s="76">
        <f t="shared" si="15"/>
        <v>0</v>
      </c>
      <c r="BX49" s="78">
        <f t="shared" si="15"/>
        <v>93924.40000000001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16403.6</v>
      </c>
      <c r="BS50" s="88">
        <v>0</v>
      </c>
      <c r="BT50" s="100">
        <v>13041.4</v>
      </c>
      <c r="BU50" s="75"/>
      <c r="BV50" s="84">
        <f t="shared" si="15"/>
        <v>16403.6</v>
      </c>
      <c r="BW50" s="76">
        <f t="shared" si="15"/>
        <v>0</v>
      </c>
      <c r="BX50" s="78">
        <f t="shared" si="15"/>
        <v>13041.4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134687.93000000002</v>
      </c>
      <c r="BS51" s="77">
        <f>BS49+BS50</f>
        <v>0</v>
      </c>
      <c r="BT51" s="76">
        <f>BT49+BT50</f>
        <v>106965.8</v>
      </c>
      <c r="BU51" s="84"/>
      <c r="BV51" s="84">
        <f>BV49+BV50</f>
        <v>134687.93000000002</v>
      </c>
      <c r="BW51" s="76">
        <f>BW49+BW50</f>
        <v>0</v>
      </c>
      <c r="BX51" s="94">
        <f>BX49+BX50</f>
        <v>106965.8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499186.2400000001</v>
      </c>
      <c r="E53" s="85">
        <f t="shared" si="18"/>
        <v>29944.52</v>
      </c>
      <c r="F53" s="85">
        <f t="shared" si="18"/>
        <v>444920.45000000007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59608.04</v>
      </c>
      <c r="K53" s="85">
        <f t="shared" si="18"/>
        <v>0</v>
      </c>
      <c r="L53" s="85">
        <f t="shared" si="18"/>
        <v>64525.67</v>
      </c>
      <c r="M53" s="85">
        <f t="shared" si="18"/>
        <v>56650.69</v>
      </c>
      <c r="N53" s="85">
        <f t="shared" si="18"/>
        <v>30681.62</v>
      </c>
      <c r="O53" s="85">
        <f t="shared" si="18"/>
        <v>52728.08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1699.34</v>
      </c>
      <c r="W53" s="85">
        <f t="shared" si="18"/>
        <v>0</v>
      </c>
      <c r="X53" s="85">
        <f t="shared" si="18"/>
        <v>1862.4499999999998</v>
      </c>
      <c r="Y53" s="85">
        <f t="shared" si="18"/>
        <v>3300</v>
      </c>
      <c r="Z53" s="85">
        <f t="shared" si="18"/>
        <v>0</v>
      </c>
      <c r="AA53" s="85">
        <f t="shared" si="18"/>
        <v>0</v>
      </c>
      <c r="AB53" s="85">
        <f t="shared" si="18"/>
        <v>75327.55</v>
      </c>
      <c r="AC53" s="85">
        <f t="shared" si="18"/>
        <v>0</v>
      </c>
      <c r="AD53" s="85">
        <f t="shared" si="18"/>
        <v>80480.71999999999</v>
      </c>
      <c r="AE53" s="85">
        <f t="shared" si="18"/>
        <v>98702.82</v>
      </c>
      <c r="AF53" s="85">
        <f t="shared" si="18"/>
        <v>33015.06</v>
      </c>
      <c r="AG53" s="85">
        <f t="shared" si="18"/>
        <v>95527.36</v>
      </c>
      <c r="AH53" s="85">
        <f t="shared" si="18"/>
        <v>720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26694.479999999996</v>
      </c>
      <c r="AL53" s="85">
        <f t="shared" si="19"/>
        <v>0</v>
      </c>
      <c r="AM53" s="85">
        <f t="shared" si="19"/>
        <v>21680.03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19765.99</v>
      </c>
      <c r="AR53" s="85">
        <f t="shared" si="19"/>
        <v>0</v>
      </c>
      <c r="AS53" s="85">
        <f t="shared" si="19"/>
        <v>13280.94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27579.62</v>
      </c>
      <c r="BM53" s="85">
        <f t="shared" si="19"/>
        <v>0</v>
      </c>
      <c r="BN53" s="85">
        <f t="shared" si="19"/>
        <v>27579.62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134687.93000000002</v>
      </c>
      <c r="BS53" s="85">
        <f t="shared" si="19"/>
        <v>0</v>
      </c>
      <c r="BT53" s="85">
        <f t="shared" si="19"/>
        <v>106965.8</v>
      </c>
      <c r="BU53" s="85">
        <f>BU8</f>
        <v>0</v>
      </c>
      <c r="BV53" s="101">
        <f>BV8+BV20+BV28+BV35+BV42+BV46+BV51</f>
        <v>1003922.7000000002</v>
      </c>
      <c r="BW53" s="86">
        <f>BW20+BW28+BW35+BW42+BW46+BW51</f>
        <v>93641.2</v>
      </c>
      <c r="BX53" s="86">
        <f>BX20+BX28+BX35+BX42+BX46+BX51</f>
        <v>909551.1200000001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IF((Spese_Rendiconto_2021!BV53+Spese_Rendiconto_2021!BW53-Entrate_Rendiconto_2021!D58)&lt;0,Entrate_Rendiconto_2021!D58-Spese_Rendiconto_2021!BV53-Spese_Rendiconto_2021!BW53,0)</f>
        <v>72445.28999999976</v>
      </c>
      <c r="BW54" s="92"/>
      <c r="BX54" s="93">
        <f>IF((Spese_Rendiconto_2021!BX53-Entrate_Rendiconto_2021!E58)&lt;0,Entrate_Rendiconto_2021!E58-Spese_Rendiconto_2021!BX53,0)</f>
        <v>289769.99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2022-07-28T14:09:29Z</dcterms:modified>
  <cp:category/>
  <cp:version/>
  <cp:contentType/>
  <cp:contentStatus/>
</cp:coreProperties>
</file>