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<sst xmlns="http://schemas.openxmlformats.org/spreadsheetml/2006/main" count="870" uniqueCount="149">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</sst>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9577.54</v>
      </c>
      <c r="E5" s="38"/>
    </row>
    <row r="6" spans="2:5" ht="15">
      <c r="B6" s="8"/>
      <c r="C6" s="5" t="s">
        <v>5</v>
      </c>
      <c r="D6" s="39">
        <v>50152.73</v>
      </c>
      <c r="E6" s="40"/>
    </row>
    <row r="7" spans="2:5" ht="15">
      <c r="B7" s="8"/>
      <c r="C7" s="5" t="s">
        <v>6</v>
      </c>
      <c r="D7" s="39">
        <v>82740.94000000002</v>
      </c>
      <c r="E7" s="40"/>
    </row>
    <row r="8" spans="2:5" ht="15.75" thickBot="1">
      <c r="B8" s="9"/>
      <c r="C8" s="6" t="s">
        <v>7</v>
      </c>
      <c r="D8" s="41"/>
      <c r="E8" s="42">
        <v>243686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328482.05</v>
      </c>
      <c r="E10" s="45">
        <v>322030.22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136122.66999999998</v>
      </c>
      <c r="E14" s="45">
        <v>140208.62999999998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464604.72</v>
      </c>
      <c r="E16" s="51">
        <f>E10+E11+E12+E13+E14+E15</f>
        <v>462238.85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14512.96</v>
      </c>
      <c r="E18" s="45">
        <v>14512.96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14512.96</v>
      </c>
      <c r="E23" s="51">
        <f>E18+E19+E20+E21+E22</f>
        <v>14512.96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18684.769999999997</v>
      </c>
      <c r="E25" s="45">
        <v>21334.42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0.1</v>
      </c>
      <c r="E27" s="45">
        <v>0.1</v>
      </c>
    </row>
    <row r="28" spans="2:5" ht="15">
      <c r="B28" s="13">
        <v>30400</v>
      </c>
      <c r="C28" s="54" t="s">
        <v>30</v>
      </c>
      <c r="D28" s="49">
        <v>3032.23</v>
      </c>
      <c r="E28" s="45">
        <v>3032.23</v>
      </c>
    </row>
    <row r="29" spans="2:5" ht="15">
      <c r="B29" s="13">
        <v>30500</v>
      </c>
      <c r="C29" s="54" t="s">
        <v>31</v>
      </c>
      <c r="D29" s="59">
        <v>38025.840000000004</v>
      </c>
      <c r="E29" s="50">
        <v>29347.629999999997</v>
      </c>
    </row>
    <row r="30" spans="2:5" ht="15.75" thickBot="1">
      <c r="B30" s="16">
        <v>30000</v>
      </c>
      <c r="C30" s="15" t="s">
        <v>32</v>
      </c>
      <c r="D30" s="48">
        <f>D25+D26+D27+D28+D29</f>
        <v>59742.94</v>
      </c>
      <c r="E30" s="51">
        <f>E25+E26+E27+E28+E29</f>
        <v>53714.37999999999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37966.32</v>
      </c>
      <c r="E33" s="58">
        <v>58099.63</v>
      </c>
    </row>
    <row r="34" spans="2:5" ht="15">
      <c r="B34" s="13">
        <v>40300</v>
      </c>
      <c r="C34" s="54" t="s">
        <v>37</v>
      </c>
      <c r="D34" s="60">
        <v>4191.92</v>
      </c>
      <c r="E34" s="45">
        <v>0</v>
      </c>
    </row>
    <row r="35" spans="2:5" ht="15">
      <c r="B35" s="13">
        <v>40400</v>
      </c>
      <c r="C35" s="54" t="s">
        <v>38</v>
      </c>
      <c r="D35" s="39">
        <v>7280</v>
      </c>
      <c r="E35" s="45">
        <v>7280</v>
      </c>
    </row>
    <row r="36" spans="2:5" ht="15">
      <c r="B36" s="13">
        <v>40500</v>
      </c>
      <c r="C36" s="54" t="s">
        <v>39</v>
      </c>
      <c r="D36" s="49">
        <v>28005.079999999998</v>
      </c>
      <c r="E36" s="50">
        <v>28005.08</v>
      </c>
    </row>
    <row r="37" spans="2:5" ht="15.75" thickBot="1">
      <c r="B37" s="16">
        <v>40000</v>
      </c>
      <c r="C37" s="15" t="s">
        <v>40</v>
      </c>
      <c r="D37" s="48">
        <f>D32+D33+D34+D35+D36</f>
        <v>77443.31999999999</v>
      </c>
      <c r="E37" s="51">
        <f>E32+E33+E34+E35+E36</f>
        <v>93384.70999999999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65000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65000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103733.3</v>
      </c>
      <c r="E54" s="45">
        <v>103733.30000000002</v>
      </c>
    </row>
    <row r="55" spans="2:5" ht="15">
      <c r="B55" s="13">
        <v>90200</v>
      </c>
      <c r="C55" s="54" t="s">
        <v>62</v>
      </c>
      <c r="D55" s="60">
        <v>16733.37</v>
      </c>
      <c r="E55" s="61">
        <v>15316.46</v>
      </c>
    </row>
    <row r="56" spans="2:5" ht="15.75" thickBot="1">
      <c r="B56" s="16">
        <v>90000</v>
      </c>
      <c r="C56" s="15" t="s">
        <v>63</v>
      </c>
      <c r="D56" s="48">
        <f>D54+D55</f>
        <v>120466.67</v>
      </c>
      <c r="E56" s="51">
        <f>E54+E55</f>
        <v>119049.76000000001</v>
      </c>
    </row>
    <row r="57" spans="2:5" ht="16.5" thickBot="1" thickTop="1">
      <c r="B57" s="109" t="s">
        <v>64</v>
      </c>
      <c r="C57" s="110"/>
      <c r="D57" s="52">
        <f>D16+D23+D30+D37+D43+D49+D52+D56</f>
        <v>801770.61</v>
      </c>
      <c r="E57" s="55">
        <f>E16+E23+E30+E37+E43+E49+E52+E56</f>
        <v>742900.6599999999</v>
      </c>
    </row>
    <row r="58" spans="2:5" ht="16.5" thickBot="1" thickTop="1">
      <c r="B58" s="109" t="s">
        <v>65</v>
      </c>
      <c r="C58" s="110"/>
      <c r="D58" s="52">
        <f>D57+D5+D6+D7+D8</f>
        <v>944241.8200000001</v>
      </c>
      <c r="E58" s="55">
        <f>E57+E5+E6+E7+E8</f>
        <v>986586.6599999999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IF((Spese_Rendiconto_2018!BV53+Spese_Rendiconto_2018!BW53-Entrate_Rendiconto_2018!D58)&gt;0,Spese_Rendiconto_2018!BV53+Spese_Rendiconto_2018!BW53-Entrate_Rendiconto_2018!D58,0)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145881.73</v>
      </c>
      <c r="E10" s="88">
        <v>6549.42</v>
      </c>
      <c r="F10" s="89">
        <v>146213.13</v>
      </c>
      <c r="G10" s="87"/>
      <c r="H10" s="88"/>
      <c r="I10" s="89"/>
      <c r="J10" s="96"/>
      <c r="K10" s="88"/>
      <c r="L10" s="100"/>
      <c r="M10" s="90">
        <v>31801</v>
      </c>
      <c r="N10" s="88">
        <v>2307</v>
      </c>
      <c r="O10" s="89">
        <v>31655.510000000002</v>
      </c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15308.83</v>
      </c>
      <c r="AF10" s="88">
        <v>809.94</v>
      </c>
      <c r="AG10" s="89">
        <v>15308.83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192991.56</v>
      </c>
      <c r="BW10" s="76">
        <f aca="true" t="shared" si="1" ref="BW10:BW19">E10+H10+K10+N10+Q10+T10+W10+Z10+AC10+AF10+AI10+AL10+AO10+AR10+AU10+AX10+BA10+BD10+BG10+BJ10+BM10+BP10+BS10</f>
        <v>9666.36</v>
      </c>
      <c r="BX10" s="78">
        <f aca="true" t="shared" si="2" ref="BX10:BX19">F10+I10+L10+O10+R10+U10+X10+AA10+AD10+AG10+AJ10+AM10+AP10+AS10+AV10+AY10+BB10+BE10+BH10+BK10+BN10+BQ10+BT10</f>
        <v>193177.47</v>
      </c>
    </row>
    <row r="11" spans="2:76" ht="15">
      <c r="B11" s="13">
        <v>102</v>
      </c>
      <c r="C11" s="25" t="s">
        <v>92</v>
      </c>
      <c r="D11" s="87">
        <v>10373.810000000001</v>
      </c>
      <c r="E11" s="88">
        <v>0</v>
      </c>
      <c r="F11" s="89">
        <v>10499.14</v>
      </c>
      <c r="G11" s="87"/>
      <c r="H11" s="88"/>
      <c r="I11" s="89"/>
      <c r="J11" s="96"/>
      <c r="K11" s="88"/>
      <c r="L11" s="100"/>
      <c r="M11" s="90">
        <v>2122.41</v>
      </c>
      <c r="N11" s="88">
        <v>0</v>
      </c>
      <c r="O11" s="89">
        <v>2122.41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1449.38</v>
      </c>
      <c r="AF11" s="88">
        <v>0</v>
      </c>
      <c r="AG11" s="89">
        <v>1449.3799999999999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13945.600000000002</v>
      </c>
      <c r="BW11" s="76">
        <f t="shared" si="1"/>
        <v>0</v>
      </c>
      <c r="BX11" s="78">
        <f t="shared" si="2"/>
        <v>14070.929999999998</v>
      </c>
    </row>
    <row r="12" spans="2:76" ht="15">
      <c r="B12" s="13">
        <v>103</v>
      </c>
      <c r="C12" s="25" t="s">
        <v>93</v>
      </c>
      <c r="D12" s="87">
        <v>73237.09</v>
      </c>
      <c r="E12" s="88">
        <v>0</v>
      </c>
      <c r="F12" s="89">
        <v>76061.04999999999</v>
      </c>
      <c r="G12" s="87"/>
      <c r="H12" s="88"/>
      <c r="I12" s="89"/>
      <c r="J12" s="96"/>
      <c r="K12" s="88"/>
      <c r="L12" s="100"/>
      <c r="M12" s="90">
        <v>896.7</v>
      </c>
      <c r="N12" s="88">
        <v>0</v>
      </c>
      <c r="O12" s="89">
        <v>1504.89</v>
      </c>
      <c r="P12" s="90">
        <v>0</v>
      </c>
      <c r="Q12" s="88">
        <v>0</v>
      </c>
      <c r="R12" s="89">
        <v>0</v>
      </c>
      <c r="S12" s="90">
        <v>1000</v>
      </c>
      <c r="T12" s="88">
        <v>0</v>
      </c>
      <c r="U12" s="89">
        <v>1000</v>
      </c>
      <c r="V12" s="90">
        <v>1116.1399999999999</v>
      </c>
      <c r="W12" s="88">
        <v>0</v>
      </c>
      <c r="X12" s="89">
        <v>936.15</v>
      </c>
      <c r="Y12" s="90">
        <v>0</v>
      </c>
      <c r="Z12" s="88">
        <v>0</v>
      </c>
      <c r="AA12" s="89">
        <v>0</v>
      </c>
      <c r="AB12" s="90">
        <v>74206.19</v>
      </c>
      <c r="AC12" s="88">
        <v>0</v>
      </c>
      <c r="AD12" s="89">
        <v>74732.88</v>
      </c>
      <c r="AE12" s="90">
        <v>40418.86000000001</v>
      </c>
      <c r="AF12" s="88">
        <v>0</v>
      </c>
      <c r="AG12" s="89">
        <v>38946.409999999996</v>
      </c>
      <c r="AH12" s="90"/>
      <c r="AI12" s="88"/>
      <c r="AJ12" s="89"/>
      <c r="AK12" s="90">
        <v>1841</v>
      </c>
      <c r="AL12" s="88">
        <v>0</v>
      </c>
      <c r="AM12" s="89">
        <v>5182.889999999999</v>
      </c>
      <c r="AN12" s="90"/>
      <c r="AO12" s="88"/>
      <c r="AP12" s="89"/>
      <c r="AQ12" s="90">
        <v>0</v>
      </c>
      <c r="AR12" s="88">
        <v>0</v>
      </c>
      <c r="AS12" s="89">
        <v>0</v>
      </c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192715.98</v>
      </c>
      <c r="BW12" s="76">
        <f t="shared" si="1"/>
        <v>0</v>
      </c>
      <c r="BX12" s="78">
        <f t="shared" si="2"/>
        <v>198364.26999999996</v>
      </c>
    </row>
    <row r="13" spans="2:76" ht="15">
      <c r="B13" s="13">
        <v>104</v>
      </c>
      <c r="C13" s="25" t="s">
        <v>19</v>
      </c>
      <c r="D13" s="87">
        <v>25387.82</v>
      </c>
      <c r="E13" s="88">
        <v>0</v>
      </c>
      <c r="F13" s="89">
        <v>16197.41</v>
      </c>
      <c r="G13" s="87"/>
      <c r="H13" s="88"/>
      <c r="I13" s="89"/>
      <c r="J13" s="96">
        <v>7685.24</v>
      </c>
      <c r="K13" s="88">
        <v>0</v>
      </c>
      <c r="L13" s="100">
        <v>4761.88</v>
      </c>
      <c r="M13" s="90">
        <v>21200</v>
      </c>
      <c r="N13" s="88">
        <v>0</v>
      </c>
      <c r="O13" s="89">
        <v>21314.370000000003</v>
      </c>
      <c r="P13" s="90">
        <v>800</v>
      </c>
      <c r="Q13" s="88">
        <v>0</v>
      </c>
      <c r="R13" s="89">
        <v>800</v>
      </c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>
        <v>2000</v>
      </c>
      <c r="AF13" s="88">
        <v>0</v>
      </c>
      <c r="AG13" s="89">
        <v>0</v>
      </c>
      <c r="AH13" s="90">
        <v>742</v>
      </c>
      <c r="AI13" s="88">
        <v>0</v>
      </c>
      <c r="AJ13" s="89">
        <v>0</v>
      </c>
      <c r="AK13" s="90">
        <v>18736.620000000003</v>
      </c>
      <c r="AL13" s="88">
        <v>0</v>
      </c>
      <c r="AM13" s="89">
        <v>14829.78</v>
      </c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76551.68</v>
      </c>
      <c r="BW13" s="76">
        <f t="shared" si="1"/>
        <v>0</v>
      </c>
      <c r="BX13" s="78">
        <f t="shared" si="2"/>
        <v>57903.44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8353.9</v>
      </c>
      <c r="BM16" s="88">
        <v>0</v>
      </c>
      <c r="BN16" s="89">
        <v>8353.9</v>
      </c>
      <c r="BO16" s="90"/>
      <c r="BP16" s="88"/>
      <c r="BQ16" s="89"/>
      <c r="BR16" s="96"/>
      <c r="BS16" s="88"/>
      <c r="BT16" s="100"/>
      <c r="BU16" s="75"/>
      <c r="BV16" s="84">
        <f t="shared" si="0"/>
        <v>8353.9</v>
      </c>
      <c r="BW16" s="76">
        <f t="shared" si="1"/>
        <v>0</v>
      </c>
      <c r="BX16" s="78">
        <f t="shared" si="2"/>
        <v>8353.9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19318.95</v>
      </c>
      <c r="E18" s="88">
        <v>0</v>
      </c>
      <c r="F18" s="89">
        <v>21163.199999999997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19318.95</v>
      </c>
      <c r="BW18" s="76">
        <f t="shared" si="1"/>
        <v>0</v>
      </c>
      <c r="BX18" s="78">
        <f t="shared" si="2"/>
        <v>21163.199999999997</v>
      </c>
    </row>
    <row r="19" spans="2:76" ht="15">
      <c r="B19" s="13">
        <v>110</v>
      </c>
      <c r="C19" s="25" t="s">
        <v>98</v>
      </c>
      <c r="D19" s="87">
        <v>7675.199999999999</v>
      </c>
      <c r="E19" s="88">
        <v>0</v>
      </c>
      <c r="F19" s="89">
        <v>7675.199999999999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>
        <v>3594.23</v>
      </c>
      <c r="AF19" s="88">
        <v>0</v>
      </c>
      <c r="AG19" s="100">
        <v>3594.2299999999996</v>
      </c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11269.429999999998</v>
      </c>
      <c r="BW19" s="76">
        <f t="shared" si="1"/>
        <v>0</v>
      </c>
      <c r="BX19" s="78">
        <f t="shared" si="2"/>
        <v>11269.429999999998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281874.60000000003</v>
      </c>
      <c r="E20" s="77">
        <f t="shared" si="3"/>
        <v>6549.42</v>
      </c>
      <c r="F20" s="78">
        <f t="shared" si="3"/>
        <v>277809.13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7685.24</v>
      </c>
      <c r="K20" s="77">
        <f t="shared" si="3"/>
        <v>0</v>
      </c>
      <c r="L20" s="76">
        <f t="shared" si="3"/>
        <v>4761.88</v>
      </c>
      <c r="M20" s="97">
        <f t="shared" si="3"/>
        <v>56020.11</v>
      </c>
      <c r="N20" s="77">
        <f t="shared" si="3"/>
        <v>2307</v>
      </c>
      <c r="O20" s="76">
        <f t="shared" si="3"/>
        <v>56597.18</v>
      </c>
      <c r="P20" s="97">
        <f t="shared" si="3"/>
        <v>800</v>
      </c>
      <c r="Q20" s="77">
        <f t="shared" si="3"/>
        <v>0</v>
      </c>
      <c r="R20" s="76">
        <f t="shared" si="3"/>
        <v>800</v>
      </c>
      <c r="S20" s="97">
        <f t="shared" si="3"/>
        <v>1000</v>
      </c>
      <c r="T20" s="77">
        <f t="shared" si="3"/>
        <v>0</v>
      </c>
      <c r="U20" s="76">
        <f t="shared" si="3"/>
        <v>1000</v>
      </c>
      <c r="V20" s="97">
        <f t="shared" si="3"/>
        <v>1116.1399999999999</v>
      </c>
      <c r="W20" s="77">
        <f t="shared" si="3"/>
        <v>0</v>
      </c>
      <c r="X20" s="76">
        <f t="shared" si="3"/>
        <v>936.15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74206.19</v>
      </c>
      <c r="AC20" s="77">
        <f t="shared" si="3"/>
        <v>0</v>
      </c>
      <c r="AD20" s="76">
        <f t="shared" si="3"/>
        <v>74732.88</v>
      </c>
      <c r="AE20" s="97">
        <f t="shared" si="3"/>
        <v>62771.30000000001</v>
      </c>
      <c r="AF20" s="77">
        <f t="shared" si="3"/>
        <v>809.94</v>
      </c>
      <c r="AG20" s="76">
        <f t="shared" si="3"/>
        <v>59298.84999999999</v>
      </c>
      <c r="AH20" s="97">
        <f t="shared" si="3"/>
        <v>742</v>
      </c>
      <c r="AI20" s="77">
        <f t="shared" si="3"/>
        <v>0</v>
      </c>
      <c r="AJ20" s="76">
        <f t="shared" si="3"/>
        <v>0</v>
      </c>
      <c r="AK20" s="97">
        <f t="shared" si="3"/>
        <v>20577.620000000003</v>
      </c>
      <c r="AL20" s="77">
        <f t="shared" si="3"/>
        <v>0</v>
      </c>
      <c r="AM20" s="76">
        <f t="shared" si="3"/>
        <v>20012.67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8353.9</v>
      </c>
      <c r="BM20" s="77">
        <f t="shared" si="3"/>
        <v>0</v>
      </c>
      <c r="BN20" s="76">
        <f t="shared" si="3"/>
        <v>8353.9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515147.10000000003</v>
      </c>
      <c r="BW20" s="76">
        <f>BW10+BW11+BW12+BW13+BW14+BW15+BW16+BW17+BW18+BW19</f>
        <v>9666.36</v>
      </c>
      <c r="BX20" s="94">
        <f>BX10+BX11+BX12+BX13+BX14+BX15+BX16+BX17+BX18+BX19</f>
        <v>504302.63999999996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84641.69</v>
      </c>
      <c r="E24" s="88">
        <v>0</v>
      </c>
      <c r="F24" s="89">
        <v>8835.77</v>
      </c>
      <c r="G24" s="87"/>
      <c r="H24" s="88"/>
      <c r="I24" s="89"/>
      <c r="J24" s="96"/>
      <c r="K24" s="88"/>
      <c r="L24" s="100"/>
      <c r="M24" s="96"/>
      <c r="N24" s="88"/>
      <c r="O24" s="100"/>
      <c r="P24" s="96">
        <v>0</v>
      </c>
      <c r="Q24" s="88">
        <v>0</v>
      </c>
      <c r="R24" s="100">
        <v>0</v>
      </c>
      <c r="S24" s="96">
        <v>7700</v>
      </c>
      <c r="T24" s="88">
        <v>0</v>
      </c>
      <c r="U24" s="100">
        <v>14471</v>
      </c>
      <c r="V24" s="96"/>
      <c r="W24" s="88"/>
      <c r="X24" s="100"/>
      <c r="Y24" s="96">
        <v>3294</v>
      </c>
      <c r="Z24" s="88">
        <v>18174</v>
      </c>
      <c r="AA24" s="100">
        <v>0</v>
      </c>
      <c r="AB24" s="96">
        <v>0</v>
      </c>
      <c r="AC24" s="88">
        <v>0</v>
      </c>
      <c r="AD24" s="100">
        <v>0</v>
      </c>
      <c r="AE24" s="96">
        <v>3299.3199999999997</v>
      </c>
      <c r="AF24" s="88">
        <v>43018.729999999996</v>
      </c>
      <c r="AG24" s="100">
        <v>97236.14000000001</v>
      </c>
      <c r="AH24" s="96">
        <v>0</v>
      </c>
      <c r="AI24" s="88">
        <v>0</v>
      </c>
      <c r="AJ24" s="100">
        <v>0</v>
      </c>
      <c r="AK24" s="96">
        <v>0</v>
      </c>
      <c r="AL24" s="88">
        <v>0</v>
      </c>
      <c r="AM24" s="100">
        <v>0</v>
      </c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98935.01000000001</v>
      </c>
      <c r="BW24" s="76">
        <f t="shared" si="4"/>
        <v>61192.729999999996</v>
      </c>
      <c r="BX24" s="78">
        <f t="shared" si="4"/>
        <v>120542.91000000002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>
        <v>22900.32</v>
      </c>
      <c r="AC25" s="88">
        <v>1500</v>
      </c>
      <c r="AD25" s="100">
        <v>0</v>
      </c>
      <c r="AE25" s="96"/>
      <c r="AF25" s="88"/>
      <c r="AG25" s="100"/>
      <c r="AH25" s="96"/>
      <c r="AI25" s="88"/>
      <c r="AJ25" s="100"/>
      <c r="AK25" s="96">
        <v>0</v>
      </c>
      <c r="AL25" s="88">
        <v>63000</v>
      </c>
      <c r="AM25" s="100">
        <v>0</v>
      </c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22900.32</v>
      </c>
      <c r="BW25" s="76">
        <f t="shared" si="4"/>
        <v>64500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>
        <v>0</v>
      </c>
      <c r="Z27" s="88">
        <v>0</v>
      </c>
      <c r="AA27" s="100">
        <v>0</v>
      </c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84641.69</v>
      </c>
      <c r="E28" s="77">
        <f t="shared" si="5"/>
        <v>0</v>
      </c>
      <c r="F28" s="78">
        <f t="shared" si="5"/>
        <v>8835.77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7700</v>
      </c>
      <c r="T28" s="77">
        <f t="shared" si="5"/>
        <v>0</v>
      </c>
      <c r="U28" s="76">
        <f t="shared" si="5"/>
        <v>14471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3294</v>
      </c>
      <c r="Z28" s="77">
        <f t="shared" si="5"/>
        <v>18174</v>
      </c>
      <c r="AA28" s="76">
        <f t="shared" si="5"/>
        <v>0</v>
      </c>
      <c r="AB28" s="97">
        <f t="shared" si="5"/>
        <v>22900.32</v>
      </c>
      <c r="AC28" s="77">
        <f t="shared" si="5"/>
        <v>1500</v>
      </c>
      <c r="AD28" s="76">
        <f t="shared" si="5"/>
        <v>0</v>
      </c>
      <c r="AE28" s="97">
        <f t="shared" si="5"/>
        <v>3299.3199999999997</v>
      </c>
      <c r="AF28" s="77">
        <f t="shared" si="5"/>
        <v>43018.729999999996</v>
      </c>
      <c r="AG28" s="76">
        <f t="shared" si="5"/>
        <v>97236.14000000001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63000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121835.33000000002</v>
      </c>
      <c r="BW28" s="76">
        <f>BW23+BW24+BW25+BW26+BW27</f>
        <v>125692.73</v>
      </c>
      <c r="BX28" s="94">
        <f>BX23+BX24+BX25+BX26+BX27</f>
        <v>120542.91000000002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14687.48</v>
      </c>
      <c r="BM40" s="88">
        <v>0</v>
      </c>
      <c r="BN40" s="100">
        <v>14687.48</v>
      </c>
      <c r="BO40" s="96"/>
      <c r="BP40" s="88"/>
      <c r="BQ40" s="100"/>
      <c r="BR40" s="96"/>
      <c r="BS40" s="88"/>
      <c r="BT40" s="100"/>
      <c r="BU40" s="75"/>
      <c r="BV40" s="84">
        <f t="shared" si="10"/>
        <v>14687.48</v>
      </c>
      <c r="BW40" s="76">
        <f t="shared" si="10"/>
        <v>0</v>
      </c>
      <c r="BX40" s="78">
        <f t="shared" si="10"/>
        <v>14687.48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14687.48</v>
      </c>
      <c r="BM42" s="77">
        <f t="shared" si="12"/>
        <v>0</v>
      </c>
      <c r="BN42" s="76">
        <f t="shared" si="12"/>
        <v>14687.48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14687.48</v>
      </c>
      <c r="BW42" s="76">
        <f>BW38+BW39+BW40+BW41</f>
        <v>0</v>
      </c>
      <c r="BX42" s="94">
        <f>BX38+BX39+BX40+BX41</f>
        <v>14687.48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103733.3</v>
      </c>
      <c r="BS49" s="88">
        <v>0</v>
      </c>
      <c r="BT49" s="100">
        <v>108864.64</v>
      </c>
      <c r="BU49" s="75"/>
      <c r="BV49" s="84">
        <f aca="true" t="shared" si="15" ref="BV49:BX50">D49+G49+J49+M49+P49+S49+V49+Y49+AB49+AE49+AH49+AK49+AN49+AQ49+AT49+AW49+AZ49+BC49+BF49+BI49+BL49+BO49+BR49</f>
        <v>103733.3</v>
      </c>
      <c r="BW49" s="76">
        <f t="shared" si="15"/>
        <v>0</v>
      </c>
      <c r="BX49" s="78">
        <f t="shared" si="15"/>
        <v>108864.64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16733.37</v>
      </c>
      <c r="BS50" s="88">
        <v>0</v>
      </c>
      <c r="BT50" s="100">
        <v>14561.939999999999</v>
      </c>
      <c r="BU50" s="75"/>
      <c r="BV50" s="84">
        <f t="shared" si="15"/>
        <v>16733.37</v>
      </c>
      <c r="BW50" s="76">
        <f t="shared" si="15"/>
        <v>0</v>
      </c>
      <c r="BX50" s="78">
        <f t="shared" si="15"/>
        <v>14561.939999999999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120466.67</v>
      </c>
      <c r="BS51" s="77">
        <f>BS49+BS50</f>
        <v>0</v>
      </c>
      <c r="BT51" s="76">
        <f>BT49+BT50</f>
        <v>123426.58</v>
      </c>
      <c r="BU51" s="84"/>
      <c r="BV51" s="84">
        <f>BV49+BV50</f>
        <v>120466.67</v>
      </c>
      <c r="BW51" s="76">
        <f>BW49+BW50</f>
        <v>0</v>
      </c>
      <c r="BX51" s="94">
        <f>BX49+BX50</f>
        <v>123426.58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366516.29000000004</v>
      </c>
      <c r="E53" s="85">
        <f t="shared" si="18"/>
        <v>6549.42</v>
      </c>
      <c r="F53" s="85">
        <f t="shared" si="18"/>
        <v>286644.9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7685.24</v>
      </c>
      <c r="K53" s="85">
        <f t="shared" si="18"/>
        <v>0</v>
      </c>
      <c r="L53" s="85">
        <f t="shared" si="18"/>
        <v>4761.88</v>
      </c>
      <c r="M53" s="85">
        <f t="shared" si="18"/>
        <v>56020.11</v>
      </c>
      <c r="N53" s="85">
        <f t="shared" si="18"/>
        <v>2307</v>
      </c>
      <c r="O53" s="85">
        <f t="shared" si="18"/>
        <v>56597.18</v>
      </c>
      <c r="P53" s="85">
        <f t="shared" si="18"/>
        <v>800</v>
      </c>
      <c r="Q53" s="85">
        <f t="shared" si="18"/>
        <v>0</v>
      </c>
      <c r="R53" s="85">
        <f t="shared" si="18"/>
        <v>800</v>
      </c>
      <c r="S53" s="85">
        <f t="shared" si="18"/>
        <v>8700</v>
      </c>
      <c r="T53" s="85">
        <f t="shared" si="18"/>
        <v>0</v>
      </c>
      <c r="U53" s="85">
        <f t="shared" si="18"/>
        <v>15471</v>
      </c>
      <c r="V53" s="85">
        <f t="shared" si="18"/>
        <v>1116.1399999999999</v>
      </c>
      <c r="W53" s="85">
        <f t="shared" si="18"/>
        <v>0</v>
      </c>
      <c r="X53" s="85">
        <f t="shared" si="18"/>
        <v>936.15</v>
      </c>
      <c r="Y53" s="85">
        <f t="shared" si="18"/>
        <v>3294</v>
      </c>
      <c r="Z53" s="85">
        <f t="shared" si="18"/>
        <v>18174</v>
      </c>
      <c r="AA53" s="85">
        <f t="shared" si="18"/>
        <v>0</v>
      </c>
      <c r="AB53" s="85">
        <f t="shared" si="18"/>
        <v>97106.51000000001</v>
      </c>
      <c r="AC53" s="85">
        <f t="shared" si="18"/>
        <v>1500</v>
      </c>
      <c r="AD53" s="85">
        <f t="shared" si="18"/>
        <v>74732.88</v>
      </c>
      <c r="AE53" s="85">
        <f t="shared" si="18"/>
        <v>66070.62000000001</v>
      </c>
      <c r="AF53" s="85">
        <f t="shared" si="18"/>
        <v>43828.67</v>
      </c>
      <c r="AG53" s="85">
        <f t="shared" si="18"/>
        <v>156534.99</v>
      </c>
      <c r="AH53" s="85">
        <f t="shared" si="18"/>
        <v>742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20577.620000000003</v>
      </c>
      <c r="AL53" s="85">
        <f t="shared" si="19"/>
        <v>63000</v>
      </c>
      <c r="AM53" s="85">
        <f t="shared" si="19"/>
        <v>20012.67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23041.379999999997</v>
      </c>
      <c r="BM53" s="85">
        <f t="shared" si="19"/>
        <v>0</v>
      </c>
      <c r="BN53" s="85">
        <f t="shared" si="19"/>
        <v>23041.379999999997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120466.67</v>
      </c>
      <c r="BS53" s="85">
        <f t="shared" si="19"/>
        <v>0</v>
      </c>
      <c r="BT53" s="85">
        <f t="shared" si="19"/>
        <v>123426.58</v>
      </c>
      <c r="BU53" s="85">
        <f>BU8</f>
        <v>0</v>
      </c>
      <c r="BV53" s="101">
        <f>BV8+BV20+BV28+BV35+BV42+BV46+BV51</f>
        <v>772136.5800000001</v>
      </c>
      <c r="BW53" s="86">
        <f>BW20+BW28+BW35+BW42+BW46+BW51</f>
        <v>135359.09</v>
      </c>
      <c r="BX53" s="86">
        <f>BX20+BX28+BX35+BX42+BX46+BX51</f>
        <v>762959.6099999999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IF((Spese_Rendiconto_2018!BV53+Spese_Rendiconto_2018!BW53-Entrate_Rendiconto_2018!D58)&lt;0,Entrate_Rendiconto_2018!D58-Spese_Rendiconto_2018!BV53-Spese_Rendiconto_2018!BW53,0)</f>
        <v>36746.149999999994</v>
      </c>
      <c r="BW54" s="92"/>
      <c r="BX54" s="93">
        <f>IF((Spese_Rendiconto_2018!BX53-Entrate_Rendiconto_2018!E58)&lt;0,Entrate_Rendiconto_2018!E58-Spese_Rendiconto_2018!BX53,0)</f>
        <v>223627.05000000005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2019-05-09T11:37:51Z</dcterms:modified>
  <cp:category/>
  <cp:version/>
  <cp:contentType/>
  <cp:contentStatus/>
</cp:coreProperties>
</file>