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<sst xmlns="http://schemas.openxmlformats.org/spreadsheetml/2006/main" count="870" uniqueCount="149">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</sst>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55157.22</v>
      </c>
      <c r="E5" s="38"/>
    </row>
    <row r="6" spans="2:5" ht="15">
      <c r="B6" s="8"/>
      <c r="C6" s="5" t="s">
        <v>5</v>
      </c>
      <c r="D6" s="39">
        <v>661374.35</v>
      </c>
      <c r="E6" s="40"/>
    </row>
    <row r="7" spans="2:5" ht="15">
      <c r="B7" s="8"/>
      <c r="C7" s="5" t="s">
        <v>6</v>
      </c>
      <c r="D7" s="39">
        <v>692965.9999999999</v>
      </c>
      <c r="E7" s="40"/>
    </row>
    <row r="8" spans="2:5" ht="15.75" thickBot="1">
      <c r="B8" s="9"/>
      <c r="C8" s="6" t="s">
        <v>7</v>
      </c>
      <c r="D8" s="41"/>
      <c r="E8" s="42">
        <v>2108517.64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2170056.39</v>
      </c>
      <c r="E10" s="45">
        <v>2077509.4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800916.03</v>
      </c>
      <c r="E14" s="45">
        <v>824252.36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2970972.42</v>
      </c>
      <c r="E16" s="51">
        <f>E10+E11+E12+E13+E14+E15</f>
        <v>2901761.76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598980.44</v>
      </c>
      <c r="E18" s="45">
        <v>475149.28999999986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12246.58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611227.0199999999</v>
      </c>
      <c r="E23" s="51">
        <f>E18+E19+E20+E21+E22</f>
        <v>475149.28999999986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771618.9899999999</v>
      </c>
      <c r="E25" s="45">
        <v>839496.6500000001</v>
      </c>
    </row>
    <row r="26" spans="2:5" ht="15">
      <c r="B26" s="13">
        <v>30200</v>
      </c>
      <c r="C26" s="54" t="s">
        <v>28</v>
      </c>
      <c r="D26" s="39">
        <v>26550.000000000004</v>
      </c>
      <c r="E26" s="45">
        <v>17413.059999999983</v>
      </c>
    </row>
    <row r="27" spans="2:5" ht="15">
      <c r="B27" s="13">
        <v>30300</v>
      </c>
      <c r="C27" s="54" t="s">
        <v>29</v>
      </c>
      <c r="D27" s="39">
        <v>0.73</v>
      </c>
      <c r="E27" s="45">
        <v>0.63</v>
      </c>
    </row>
    <row r="28" spans="2:5" ht="15">
      <c r="B28" s="13">
        <v>30400</v>
      </c>
      <c r="C28" s="54" t="s">
        <v>30</v>
      </c>
      <c r="D28" s="49">
        <v>198.17</v>
      </c>
      <c r="E28" s="45">
        <v>198.17</v>
      </c>
    </row>
    <row r="29" spans="2:5" ht="15">
      <c r="B29" s="13">
        <v>30500</v>
      </c>
      <c r="C29" s="54" t="s">
        <v>31</v>
      </c>
      <c r="D29" s="60">
        <v>113334.31</v>
      </c>
      <c r="E29" s="50">
        <v>120002.73999999995</v>
      </c>
    </row>
    <row r="30" spans="2:5" ht="15.75" thickBot="1">
      <c r="B30" s="16">
        <v>30000</v>
      </c>
      <c r="C30" s="15" t="s">
        <v>32</v>
      </c>
      <c r="D30" s="48">
        <f>D25+D26+D27+D28+D29</f>
        <v>911702.2</v>
      </c>
      <c r="E30" s="51">
        <f>E25+E26+E27+E28+E29</f>
        <v>977111.2500000001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316818.18</v>
      </c>
      <c r="E33" s="59">
        <v>298887.04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413704.01</v>
      </c>
      <c r="E36" s="50">
        <v>395792.58</v>
      </c>
    </row>
    <row r="37" spans="2:5" ht="15.75" thickBot="1">
      <c r="B37" s="16">
        <v>40000</v>
      </c>
      <c r="C37" s="15" t="s">
        <v>40</v>
      </c>
      <c r="D37" s="48">
        <f>D32+D33+D34+D35+D36</f>
        <v>730522.19</v>
      </c>
      <c r="E37" s="51">
        <f>E32+E33+E34+E35+E36</f>
        <v>694679.62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>
        <v>0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>
        <v>0</v>
      </c>
    </row>
    <row r="42" spans="2:5" ht="15">
      <c r="B42" s="13">
        <v>50400</v>
      </c>
      <c r="C42" s="54" t="s">
        <v>46</v>
      </c>
      <c r="D42" s="49">
        <v>0</v>
      </c>
      <c r="E42" s="62">
        <v>308686.95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308686.95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>
        <v>0</v>
      </c>
      <c r="E48" s="50">
        <v>0</v>
      </c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470126.01999999996</v>
      </c>
      <c r="E54" s="45">
        <v>470134.7700000002</v>
      </c>
    </row>
    <row r="55" spans="2:5" ht="15">
      <c r="B55" s="13">
        <v>90200</v>
      </c>
      <c r="C55" s="54" t="s">
        <v>62</v>
      </c>
      <c r="D55" s="61">
        <v>21545.31</v>
      </c>
      <c r="E55" s="62">
        <v>21780.9</v>
      </c>
    </row>
    <row r="56" spans="2:5" ht="15.75" thickBot="1">
      <c r="B56" s="16">
        <v>90000</v>
      </c>
      <c r="C56" s="15" t="s">
        <v>63</v>
      </c>
      <c r="D56" s="48">
        <f>D54+D55</f>
        <v>491671.32999999996</v>
      </c>
      <c r="E56" s="51">
        <f>E54+E55</f>
        <v>491915.6700000002</v>
      </c>
    </row>
    <row r="57" spans="2:5" ht="16.5" thickBot="1" thickTop="1">
      <c r="B57" s="109" t="s">
        <v>64</v>
      </c>
      <c r="C57" s="110"/>
      <c r="D57" s="52">
        <f>D16+D23+D30+D37+D43+D49+D52+D56</f>
        <v>5716095.16</v>
      </c>
      <c r="E57" s="55">
        <f>E16+E23+E30+E37+E43+E49+E52+E56</f>
        <v>5849304.54</v>
      </c>
    </row>
    <row r="58" spans="2:5" ht="16.5" thickBot="1" thickTop="1">
      <c r="B58" s="109" t="s">
        <v>65</v>
      </c>
      <c r="C58" s="110"/>
      <c r="D58" s="52">
        <f>D57+D5+D6+D7+D8</f>
        <v>7125592.7299999995</v>
      </c>
      <c r="E58" s="55">
        <f>E57+E5+E6+E7+E8</f>
        <v>7957822.18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536722.66</v>
      </c>
      <c r="E10" s="89">
        <v>39893.07</v>
      </c>
      <c r="F10" s="90">
        <v>534994.1699999999</v>
      </c>
      <c r="G10" s="88"/>
      <c r="H10" s="89"/>
      <c r="I10" s="90"/>
      <c r="J10" s="97">
        <v>71178.01999999999</v>
      </c>
      <c r="K10" s="89">
        <v>1000</v>
      </c>
      <c r="L10" s="101">
        <v>71173.40000000001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313527.22</v>
      </c>
      <c r="AL10" s="89">
        <v>518.47</v>
      </c>
      <c r="AM10" s="90">
        <v>313608.07999999996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921427.9</v>
      </c>
      <c r="BW10" s="77">
        <f aca="true" t="shared" si="1" ref="BW10:BW19">E10+H10+K10+N10+Q10+T10+W10+Z10+AC10+AF10+AI10+AL10+AO10+AR10+AU10+AX10+BA10+BD10+BG10+BJ10+BM10+BP10+BS10</f>
        <v>41411.54</v>
      </c>
      <c r="BX10" s="79">
        <f aca="true" t="shared" si="2" ref="BX10:BX19">F10+I10+L10+O10+R10+U10+X10+AA10+AD10+AG10+AJ10+AM10+AP10+AS10+AV10+AY10+BB10+BE10+BH10+BK10+BN10+BQ10+BT10</f>
        <v>919775.6499999999</v>
      </c>
    </row>
    <row r="11" spans="2:76" ht="15">
      <c r="B11" s="13">
        <v>102</v>
      </c>
      <c r="C11" s="25" t="s">
        <v>92</v>
      </c>
      <c r="D11" s="88">
        <v>53896.24</v>
      </c>
      <c r="E11" s="89">
        <v>0</v>
      </c>
      <c r="F11" s="90">
        <v>53801.16</v>
      </c>
      <c r="G11" s="88"/>
      <c r="H11" s="89"/>
      <c r="I11" s="90"/>
      <c r="J11" s="97">
        <v>5288.42</v>
      </c>
      <c r="K11" s="89">
        <v>0</v>
      </c>
      <c r="L11" s="101">
        <v>5283.32</v>
      </c>
      <c r="M11" s="91">
        <v>366.6</v>
      </c>
      <c r="N11" s="89">
        <v>0</v>
      </c>
      <c r="O11" s="90">
        <v>366.6</v>
      </c>
      <c r="P11" s="91">
        <v>0</v>
      </c>
      <c r="Q11" s="89">
        <v>0</v>
      </c>
      <c r="R11" s="90">
        <v>0</v>
      </c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>
        <v>0</v>
      </c>
      <c r="AB11" s="91">
        <v>900</v>
      </c>
      <c r="AC11" s="89">
        <v>0</v>
      </c>
      <c r="AD11" s="90">
        <v>900</v>
      </c>
      <c r="AE11" s="91"/>
      <c r="AF11" s="89"/>
      <c r="AG11" s="90"/>
      <c r="AH11" s="91">
        <v>257.6</v>
      </c>
      <c r="AI11" s="89">
        <v>0</v>
      </c>
      <c r="AJ11" s="90">
        <v>257.6</v>
      </c>
      <c r="AK11" s="91">
        <v>7327.26</v>
      </c>
      <c r="AL11" s="89">
        <v>0</v>
      </c>
      <c r="AM11" s="90">
        <v>7327.260000000001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68036.12</v>
      </c>
      <c r="BW11" s="77">
        <f t="shared" si="1"/>
        <v>0</v>
      </c>
      <c r="BX11" s="79">
        <f t="shared" si="2"/>
        <v>67935.94</v>
      </c>
    </row>
    <row r="12" spans="2:76" ht="15">
      <c r="B12" s="13">
        <v>103</v>
      </c>
      <c r="C12" s="25" t="s">
        <v>93</v>
      </c>
      <c r="D12" s="88">
        <v>412624.14000000013</v>
      </c>
      <c r="E12" s="89">
        <v>10383.27</v>
      </c>
      <c r="F12" s="90">
        <v>408875.82</v>
      </c>
      <c r="G12" s="88"/>
      <c r="H12" s="89"/>
      <c r="I12" s="90"/>
      <c r="J12" s="97">
        <v>9309.36</v>
      </c>
      <c r="K12" s="89">
        <v>0</v>
      </c>
      <c r="L12" s="101">
        <v>8269.669999999998</v>
      </c>
      <c r="M12" s="91">
        <v>810560.4000000001</v>
      </c>
      <c r="N12" s="89">
        <v>5836.48</v>
      </c>
      <c r="O12" s="90">
        <v>878822.65</v>
      </c>
      <c r="P12" s="91">
        <v>53248.78999999999</v>
      </c>
      <c r="Q12" s="89">
        <v>0</v>
      </c>
      <c r="R12" s="90">
        <v>57294.07000000001</v>
      </c>
      <c r="S12" s="91">
        <v>92579.01000000001</v>
      </c>
      <c r="T12" s="89">
        <v>0</v>
      </c>
      <c r="U12" s="90">
        <v>55794.679999999986</v>
      </c>
      <c r="V12" s="91"/>
      <c r="W12" s="89"/>
      <c r="X12" s="90"/>
      <c r="Y12" s="91">
        <v>14960.28</v>
      </c>
      <c r="Z12" s="89">
        <v>0</v>
      </c>
      <c r="AA12" s="90">
        <v>0</v>
      </c>
      <c r="AB12" s="91">
        <v>627780.12</v>
      </c>
      <c r="AC12" s="89">
        <v>0</v>
      </c>
      <c r="AD12" s="90">
        <v>600087.4500000001</v>
      </c>
      <c r="AE12" s="91">
        <v>223060.79</v>
      </c>
      <c r="AF12" s="89">
        <v>394.3</v>
      </c>
      <c r="AG12" s="90">
        <v>167175.11999999997</v>
      </c>
      <c r="AH12" s="91">
        <v>580</v>
      </c>
      <c r="AI12" s="89">
        <v>0</v>
      </c>
      <c r="AJ12" s="90">
        <v>580.37</v>
      </c>
      <c r="AK12" s="91">
        <v>314705.9199999999</v>
      </c>
      <c r="AL12" s="89">
        <v>0</v>
      </c>
      <c r="AM12" s="90">
        <v>373155.49999999994</v>
      </c>
      <c r="AN12" s="91"/>
      <c r="AO12" s="89"/>
      <c r="AP12" s="90"/>
      <c r="AQ12" s="91"/>
      <c r="AR12" s="89"/>
      <c r="AS12" s="90"/>
      <c r="AT12" s="91">
        <v>0</v>
      </c>
      <c r="AU12" s="89">
        <v>0</v>
      </c>
      <c r="AV12" s="90">
        <v>0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2559408.8100000005</v>
      </c>
      <c r="BW12" s="77">
        <f t="shared" si="1"/>
        <v>16614.05</v>
      </c>
      <c r="BX12" s="79">
        <f t="shared" si="2"/>
        <v>2550055.3300000005</v>
      </c>
    </row>
    <row r="13" spans="2:76" ht="15">
      <c r="B13" s="13">
        <v>104</v>
      </c>
      <c r="C13" s="25" t="s">
        <v>19</v>
      </c>
      <c r="D13" s="88">
        <v>50490.53</v>
      </c>
      <c r="E13" s="89">
        <v>0</v>
      </c>
      <c r="F13" s="90">
        <v>21883.889999999996</v>
      </c>
      <c r="G13" s="88"/>
      <c r="H13" s="89"/>
      <c r="I13" s="90"/>
      <c r="J13" s="97">
        <v>3320.86</v>
      </c>
      <c r="K13" s="89">
        <v>0</v>
      </c>
      <c r="L13" s="101">
        <v>331.8</v>
      </c>
      <c r="M13" s="91">
        <v>58705.01000000001</v>
      </c>
      <c r="N13" s="89">
        <v>0</v>
      </c>
      <c r="O13" s="90">
        <v>78610.33</v>
      </c>
      <c r="P13" s="91">
        <v>12604.6</v>
      </c>
      <c r="Q13" s="89">
        <v>0</v>
      </c>
      <c r="R13" s="90">
        <v>16788.46</v>
      </c>
      <c r="S13" s="91">
        <v>2000</v>
      </c>
      <c r="T13" s="89">
        <v>0</v>
      </c>
      <c r="U13" s="90">
        <v>2000</v>
      </c>
      <c r="V13" s="91"/>
      <c r="W13" s="89"/>
      <c r="X13" s="90"/>
      <c r="Y13" s="91">
        <v>220</v>
      </c>
      <c r="Z13" s="89">
        <v>0</v>
      </c>
      <c r="AA13" s="90">
        <v>220</v>
      </c>
      <c r="AB13" s="91">
        <v>140389.7</v>
      </c>
      <c r="AC13" s="89">
        <v>0</v>
      </c>
      <c r="AD13" s="90">
        <v>179761.55000000002</v>
      </c>
      <c r="AE13" s="91"/>
      <c r="AF13" s="89"/>
      <c r="AG13" s="90"/>
      <c r="AH13" s="91">
        <v>410.32</v>
      </c>
      <c r="AI13" s="89">
        <v>0</v>
      </c>
      <c r="AJ13" s="90">
        <v>732.2099999999999</v>
      </c>
      <c r="AK13" s="91">
        <v>62138.74</v>
      </c>
      <c r="AL13" s="89">
        <v>0</v>
      </c>
      <c r="AM13" s="90">
        <v>77494.96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>
        <v>0</v>
      </c>
      <c r="BJ13" s="89">
        <v>0</v>
      </c>
      <c r="BK13" s="90">
        <v>0</v>
      </c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330279.76</v>
      </c>
      <c r="BW13" s="77">
        <f t="shared" si="1"/>
        <v>0</v>
      </c>
      <c r="BX13" s="79">
        <f t="shared" si="2"/>
        <v>377823.20000000007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>
        <v>0</v>
      </c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201276.70999999996</v>
      </c>
      <c r="BM16" s="89">
        <v>0</v>
      </c>
      <c r="BN16" s="90">
        <v>201276.70999999996</v>
      </c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201276.70999999996</v>
      </c>
      <c r="BW16" s="77">
        <f t="shared" si="1"/>
        <v>0</v>
      </c>
      <c r="BX16" s="79">
        <f t="shared" si="2"/>
        <v>201276.70999999996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13211.400000000001</v>
      </c>
      <c r="E18" s="89">
        <v>0</v>
      </c>
      <c r="F18" s="90">
        <v>12809.81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13211.400000000001</v>
      </c>
      <c r="BW18" s="77">
        <f t="shared" si="1"/>
        <v>0</v>
      </c>
      <c r="BX18" s="79">
        <f t="shared" si="2"/>
        <v>12809.81</v>
      </c>
    </row>
    <row r="19" spans="2:76" ht="15">
      <c r="B19" s="13">
        <v>110</v>
      </c>
      <c r="C19" s="25" t="s">
        <v>98</v>
      </c>
      <c r="D19" s="88">
        <v>143348.54</v>
      </c>
      <c r="E19" s="89">
        <v>0</v>
      </c>
      <c r="F19" s="90">
        <v>140850.11000000002</v>
      </c>
      <c r="G19" s="88"/>
      <c r="H19" s="89"/>
      <c r="I19" s="90"/>
      <c r="J19" s="97">
        <v>440</v>
      </c>
      <c r="K19" s="89">
        <v>0</v>
      </c>
      <c r="L19" s="101">
        <v>440</v>
      </c>
      <c r="M19" s="97">
        <v>2050</v>
      </c>
      <c r="N19" s="89">
        <v>0</v>
      </c>
      <c r="O19" s="101">
        <v>2050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576.17</v>
      </c>
      <c r="AC19" s="89">
        <v>0</v>
      </c>
      <c r="AD19" s="101">
        <v>7094.29</v>
      </c>
      <c r="AE19" s="97"/>
      <c r="AF19" s="89"/>
      <c r="AG19" s="101"/>
      <c r="AH19" s="97">
        <v>433</v>
      </c>
      <c r="AI19" s="89">
        <v>0</v>
      </c>
      <c r="AJ19" s="101">
        <v>433</v>
      </c>
      <c r="AK19" s="97">
        <v>1010</v>
      </c>
      <c r="AL19" s="89">
        <v>0</v>
      </c>
      <c r="AM19" s="101">
        <v>1010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147857.71000000002</v>
      </c>
      <c r="BW19" s="77">
        <f t="shared" si="1"/>
        <v>0</v>
      </c>
      <c r="BX19" s="79">
        <f t="shared" si="2"/>
        <v>151877.40000000002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1210293.51</v>
      </c>
      <c r="E20" s="78">
        <f t="shared" si="3"/>
        <v>50276.34</v>
      </c>
      <c r="F20" s="79">
        <f t="shared" si="3"/>
        <v>1173214.96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89536.65999999999</v>
      </c>
      <c r="K20" s="78">
        <f t="shared" si="3"/>
        <v>1000</v>
      </c>
      <c r="L20" s="77">
        <f t="shared" si="3"/>
        <v>85498.19</v>
      </c>
      <c r="M20" s="98">
        <f t="shared" si="3"/>
        <v>871682.0100000001</v>
      </c>
      <c r="N20" s="78">
        <f t="shared" si="3"/>
        <v>5836.48</v>
      </c>
      <c r="O20" s="77">
        <f t="shared" si="3"/>
        <v>959849.58</v>
      </c>
      <c r="P20" s="98">
        <f t="shared" si="3"/>
        <v>65853.39</v>
      </c>
      <c r="Q20" s="78">
        <f t="shared" si="3"/>
        <v>0</v>
      </c>
      <c r="R20" s="77">
        <f t="shared" si="3"/>
        <v>74082.53</v>
      </c>
      <c r="S20" s="98">
        <f t="shared" si="3"/>
        <v>94579.01000000001</v>
      </c>
      <c r="T20" s="78">
        <f t="shared" si="3"/>
        <v>0</v>
      </c>
      <c r="U20" s="77">
        <f t="shared" si="3"/>
        <v>57794.679999999986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15180.28</v>
      </c>
      <c r="Z20" s="78">
        <f t="shared" si="3"/>
        <v>0</v>
      </c>
      <c r="AA20" s="77">
        <f t="shared" si="3"/>
        <v>220</v>
      </c>
      <c r="AB20" s="98">
        <f t="shared" si="3"/>
        <v>769645.9900000001</v>
      </c>
      <c r="AC20" s="78">
        <f t="shared" si="3"/>
        <v>0</v>
      </c>
      <c r="AD20" s="77">
        <f t="shared" si="3"/>
        <v>787843.2900000002</v>
      </c>
      <c r="AE20" s="98">
        <f t="shared" si="3"/>
        <v>223060.79</v>
      </c>
      <c r="AF20" s="78">
        <f t="shared" si="3"/>
        <v>394.3</v>
      </c>
      <c r="AG20" s="77">
        <f t="shared" si="3"/>
        <v>167175.11999999997</v>
      </c>
      <c r="AH20" s="98">
        <f t="shared" si="3"/>
        <v>1680.92</v>
      </c>
      <c r="AI20" s="78">
        <f t="shared" si="3"/>
        <v>0</v>
      </c>
      <c r="AJ20" s="77">
        <f t="shared" si="3"/>
        <v>2003.1799999999998</v>
      </c>
      <c r="AK20" s="98">
        <f t="shared" si="3"/>
        <v>698709.1399999999</v>
      </c>
      <c r="AL20" s="78">
        <f t="shared" si="3"/>
        <v>518.47</v>
      </c>
      <c r="AM20" s="77">
        <f t="shared" si="3"/>
        <v>772595.7999999998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201276.70999999996</v>
      </c>
      <c r="BM20" s="78">
        <f t="shared" si="3"/>
        <v>0</v>
      </c>
      <c r="BN20" s="77">
        <f t="shared" si="3"/>
        <v>201276.70999999996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4241498.410000001</v>
      </c>
      <c r="BW20" s="77">
        <f>BW10+BW11+BW12+BW13+BW14+BW15+BW16+BW17+BW18+BW19</f>
        <v>58025.59</v>
      </c>
      <c r="BX20" s="95">
        <f>BX10+BX11+BX12+BX13+BX14+BX15+BX16+BX17+BX18+BX19</f>
        <v>4281554.040000001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>
        <v>0</v>
      </c>
      <c r="AC23" s="89">
        <v>0</v>
      </c>
      <c r="AD23" s="101">
        <v>0</v>
      </c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277195.73</v>
      </c>
      <c r="E24" s="89">
        <v>426147.13999999996</v>
      </c>
      <c r="F24" s="90">
        <v>385717.81</v>
      </c>
      <c r="G24" s="88"/>
      <c r="H24" s="89"/>
      <c r="I24" s="90"/>
      <c r="J24" s="97">
        <v>47459.11</v>
      </c>
      <c r="K24" s="89">
        <v>7740.89</v>
      </c>
      <c r="L24" s="101">
        <v>49588.51</v>
      </c>
      <c r="M24" s="97">
        <v>156280.68</v>
      </c>
      <c r="N24" s="89">
        <v>49720.45</v>
      </c>
      <c r="O24" s="101">
        <v>126733.21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616.1700000000001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42268.28</v>
      </c>
      <c r="AC24" s="89">
        <v>124673.49</v>
      </c>
      <c r="AD24" s="101">
        <v>0</v>
      </c>
      <c r="AE24" s="97">
        <v>86110.90999999999</v>
      </c>
      <c r="AF24" s="89">
        <v>245211.39</v>
      </c>
      <c r="AG24" s="101">
        <v>49630.700000000004</v>
      </c>
      <c r="AH24" s="97"/>
      <c r="AI24" s="89"/>
      <c r="AJ24" s="101"/>
      <c r="AK24" s="97">
        <v>54516.909999999996</v>
      </c>
      <c r="AL24" s="89">
        <v>14454.94</v>
      </c>
      <c r="AM24" s="101">
        <v>44848.98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663831.62</v>
      </c>
      <c r="BW24" s="77">
        <f t="shared" si="4"/>
        <v>867948.2999999999</v>
      </c>
      <c r="BX24" s="79">
        <f t="shared" si="4"/>
        <v>657135.38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>
        <v>0</v>
      </c>
      <c r="K25" s="89">
        <v>0</v>
      </c>
      <c r="L25" s="101">
        <v>0</v>
      </c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4303</v>
      </c>
      <c r="AA25" s="101">
        <v>3360.63</v>
      </c>
      <c r="AB25" s="97">
        <v>2696.3</v>
      </c>
      <c r="AC25" s="89">
        <v>0</v>
      </c>
      <c r="AD25" s="101">
        <v>2696.3</v>
      </c>
      <c r="AE25" s="97">
        <v>0</v>
      </c>
      <c r="AF25" s="89">
        <v>0</v>
      </c>
      <c r="AG25" s="101">
        <v>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2696.3</v>
      </c>
      <c r="BW25" s="77">
        <f t="shared" si="4"/>
        <v>4303</v>
      </c>
      <c r="BX25" s="79">
        <f t="shared" si="4"/>
        <v>6056.93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>
        <v>0</v>
      </c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>
        <v>0</v>
      </c>
      <c r="AC26" s="89">
        <v>0</v>
      </c>
      <c r="AD26" s="101">
        <v>0</v>
      </c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18987.3</v>
      </c>
      <c r="Z27" s="89">
        <v>0</v>
      </c>
      <c r="AA27" s="101">
        <v>18987.3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>
        <v>0</v>
      </c>
      <c r="AI27" s="89">
        <v>0</v>
      </c>
      <c r="AJ27" s="101">
        <v>0</v>
      </c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11503.31</v>
      </c>
      <c r="BA27" s="89">
        <v>0</v>
      </c>
      <c r="BB27" s="101">
        <v>11503.31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30490.61</v>
      </c>
      <c r="BW27" s="77">
        <f t="shared" si="4"/>
        <v>0</v>
      </c>
      <c r="BX27" s="79">
        <f t="shared" si="4"/>
        <v>30490.61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277195.73</v>
      </c>
      <c r="E28" s="78">
        <f t="shared" si="5"/>
        <v>426147.13999999996</v>
      </c>
      <c r="F28" s="79">
        <f t="shared" si="5"/>
        <v>385717.81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47459.11</v>
      </c>
      <c r="K28" s="78">
        <f t="shared" si="5"/>
        <v>7740.89</v>
      </c>
      <c r="L28" s="77">
        <f t="shared" si="5"/>
        <v>49588.51</v>
      </c>
      <c r="M28" s="98">
        <f t="shared" si="5"/>
        <v>156280.68</v>
      </c>
      <c r="N28" s="78">
        <f t="shared" si="5"/>
        <v>49720.45</v>
      </c>
      <c r="O28" s="77">
        <f t="shared" si="5"/>
        <v>126733.21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616.1700000000001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18987.3</v>
      </c>
      <c r="Z28" s="78">
        <f t="shared" si="5"/>
        <v>4303</v>
      </c>
      <c r="AA28" s="77">
        <f t="shared" si="5"/>
        <v>22347.93</v>
      </c>
      <c r="AB28" s="98">
        <f t="shared" si="5"/>
        <v>44964.58</v>
      </c>
      <c r="AC28" s="78">
        <f t="shared" si="5"/>
        <v>124673.49</v>
      </c>
      <c r="AD28" s="77">
        <f t="shared" si="5"/>
        <v>2696.3</v>
      </c>
      <c r="AE28" s="98">
        <f t="shared" si="5"/>
        <v>86110.90999999999</v>
      </c>
      <c r="AF28" s="78">
        <f t="shared" si="5"/>
        <v>245211.39</v>
      </c>
      <c r="AG28" s="77">
        <f t="shared" si="5"/>
        <v>49630.700000000004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54516.909999999996</v>
      </c>
      <c r="AL28" s="78">
        <f t="shared" si="6"/>
        <v>14454.94</v>
      </c>
      <c r="AM28" s="77">
        <f t="shared" si="6"/>
        <v>44848.98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11503.31</v>
      </c>
      <c r="BA28" s="78">
        <f t="shared" si="6"/>
        <v>0</v>
      </c>
      <c r="BB28" s="77">
        <f t="shared" si="6"/>
        <v>11503.31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697018.53</v>
      </c>
      <c r="BW28" s="77">
        <f>BW23+BW24+BW25+BW26+BW27</f>
        <v>872251.2999999999</v>
      </c>
      <c r="BX28" s="95">
        <f>BX23+BX24+BX25+BX26+BX27</f>
        <v>693682.92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>
        <v>6636</v>
      </c>
      <c r="BD31" s="89">
        <v>0</v>
      </c>
      <c r="BE31" s="101">
        <v>6636</v>
      </c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6636</v>
      </c>
      <c r="BW31" s="77">
        <f t="shared" si="7"/>
        <v>0</v>
      </c>
      <c r="BX31" s="79">
        <f t="shared" si="7"/>
        <v>6636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>
        <v>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>
        <v>0</v>
      </c>
      <c r="BD34" s="89">
        <v>0</v>
      </c>
      <c r="BE34" s="101">
        <v>223526.13</v>
      </c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223526.13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6636</v>
      </c>
      <c r="BD35" s="78">
        <f t="shared" si="9"/>
        <v>0</v>
      </c>
      <c r="BE35" s="77">
        <f t="shared" si="9"/>
        <v>230162.13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6636</v>
      </c>
      <c r="BW35" s="77">
        <f>BW31+BW32+BW33+BW34</f>
        <v>0</v>
      </c>
      <c r="BX35" s="95">
        <f>BX31+BX32+BX33+BX34</f>
        <v>230162.13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286025.47</v>
      </c>
      <c r="BM40" s="89">
        <v>0</v>
      </c>
      <c r="BN40" s="101">
        <v>286025.47</v>
      </c>
      <c r="BO40" s="97"/>
      <c r="BP40" s="89"/>
      <c r="BQ40" s="101"/>
      <c r="BR40" s="97"/>
      <c r="BS40" s="89"/>
      <c r="BT40" s="101"/>
      <c r="BU40" s="76"/>
      <c r="BV40" s="85">
        <f t="shared" si="10"/>
        <v>286025.47</v>
      </c>
      <c r="BW40" s="77">
        <f t="shared" si="10"/>
        <v>0</v>
      </c>
      <c r="BX40" s="79">
        <f t="shared" si="10"/>
        <v>286025.47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>
        <v>83494.63</v>
      </c>
      <c r="BM41" s="89">
        <v>0</v>
      </c>
      <c r="BN41" s="101">
        <v>83494.63</v>
      </c>
      <c r="BO41" s="97"/>
      <c r="BP41" s="89"/>
      <c r="BQ41" s="101"/>
      <c r="BR41" s="97"/>
      <c r="BS41" s="89"/>
      <c r="BT41" s="101"/>
      <c r="BU41" s="76"/>
      <c r="BV41" s="85">
        <f t="shared" si="10"/>
        <v>83494.63</v>
      </c>
      <c r="BW41" s="77">
        <f t="shared" si="10"/>
        <v>0</v>
      </c>
      <c r="BX41" s="79">
        <f t="shared" si="10"/>
        <v>83494.63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369520.1</v>
      </c>
      <c r="BM42" s="78">
        <f t="shared" si="12"/>
        <v>0</v>
      </c>
      <c r="BN42" s="77">
        <f t="shared" si="12"/>
        <v>369520.1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369520.1</v>
      </c>
      <c r="BW42" s="77">
        <f>BW38+BW39+BW40+BW41</f>
        <v>0</v>
      </c>
      <c r="BX42" s="95">
        <f>BX38+BX39+BX40+BX41</f>
        <v>369520.1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470126.02</v>
      </c>
      <c r="BS49" s="89">
        <v>0</v>
      </c>
      <c r="BT49" s="101">
        <v>453822.61</v>
      </c>
      <c r="BU49" s="76"/>
      <c r="BV49" s="85">
        <f aca="true" t="shared" si="15" ref="BV49:BX50">D49+G49+J49+M49+P49+S49+V49+Y49+AB49+AE49+AH49+AK49+AN49+AQ49+AT49+AW49+AZ49+BC49+BF49+BI49+BL49+BO49+BR49</f>
        <v>470126.02</v>
      </c>
      <c r="BW49" s="77">
        <f t="shared" si="15"/>
        <v>0</v>
      </c>
      <c r="BX49" s="79">
        <f t="shared" si="15"/>
        <v>453822.61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21545.31</v>
      </c>
      <c r="BS50" s="89">
        <v>0</v>
      </c>
      <c r="BT50" s="101">
        <v>21925.090000000004</v>
      </c>
      <c r="BU50" s="76"/>
      <c r="BV50" s="85">
        <f t="shared" si="15"/>
        <v>21545.31</v>
      </c>
      <c r="BW50" s="77">
        <f t="shared" si="15"/>
        <v>0</v>
      </c>
      <c r="BX50" s="79">
        <f t="shared" si="15"/>
        <v>21925.090000000004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491671.33</v>
      </c>
      <c r="BS51" s="78">
        <f>BS49+BS50</f>
        <v>0</v>
      </c>
      <c r="BT51" s="77">
        <f>BT49+BT50</f>
        <v>475747.7</v>
      </c>
      <c r="BU51" s="85"/>
      <c r="BV51" s="85">
        <f>BV49+BV50</f>
        <v>491671.33</v>
      </c>
      <c r="BW51" s="77">
        <f>BW49+BW50</f>
        <v>0</v>
      </c>
      <c r="BX51" s="95">
        <f>BX49+BX50</f>
        <v>475747.7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1487489.24</v>
      </c>
      <c r="E53" s="86">
        <f t="shared" si="18"/>
        <v>476423.48</v>
      </c>
      <c r="F53" s="86">
        <f t="shared" si="18"/>
        <v>1558932.77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136995.77</v>
      </c>
      <c r="K53" s="86">
        <f t="shared" si="18"/>
        <v>8740.89</v>
      </c>
      <c r="L53" s="86">
        <f t="shared" si="18"/>
        <v>135086.7</v>
      </c>
      <c r="M53" s="86">
        <f t="shared" si="18"/>
        <v>1027962.6900000002</v>
      </c>
      <c r="N53" s="86">
        <f t="shared" si="18"/>
        <v>55556.92999999999</v>
      </c>
      <c r="O53" s="86">
        <f t="shared" si="18"/>
        <v>1086582.79</v>
      </c>
      <c r="P53" s="86">
        <f t="shared" si="18"/>
        <v>65853.39</v>
      </c>
      <c r="Q53" s="86">
        <f t="shared" si="18"/>
        <v>0</v>
      </c>
      <c r="R53" s="86">
        <f t="shared" si="18"/>
        <v>74082.53</v>
      </c>
      <c r="S53" s="86">
        <f t="shared" si="18"/>
        <v>94579.01000000001</v>
      </c>
      <c r="T53" s="86">
        <f t="shared" si="18"/>
        <v>0</v>
      </c>
      <c r="U53" s="86">
        <f t="shared" si="18"/>
        <v>58410.849999999984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34167.58</v>
      </c>
      <c r="Z53" s="86">
        <f t="shared" si="18"/>
        <v>4303</v>
      </c>
      <c r="AA53" s="86">
        <f t="shared" si="18"/>
        <v>22567.93</v>
      </c>
      <c r="AB53" s="86">
        <f t="shared" si="18"/>
        <v>814610.5700000001</v>
      </c>
      <c r="AC53" s="86">
        <f t="shared" si="18"/>
        <v>124673.49</v>
      </c>
      <c r="AD53" s="86">
        <f t="shared" si="18"/>
        <v>790539.5900000002</v>
      </c>
      <c r="AE53" s="86">
        <f t="shared" si="18"/>
        <v>309171.7</v>
      </c>
      <c r="AF53" s="86">
        <f t="shared" si="18"/>
        <v>245605.69</v>
      </c>
      <c r="AG53" s="86">
        <f t="shared" si="18"/>
        <v>216805.81999999998</v>
      </c>
      <c r="AH53" s="86">
        <f t="shared" si="18"/>
        <v>1680.92</v>
      </c>
      <c r="AI53" s="86">
        <f t="shared" si="18"/>
        <v>0</v>
      </c>
      <c r="AJ53" s="86">
        <f aca="true" t="shared" si="19" ref="AJ53:BT53">AJ20+AJ28+AJ35+AJ42+AJ46+AJ51</f>
        <v>2003.1799999999998</v>
      </c>
      <c r="AK53" s="86">
        <f t="shared" si="19"/>
        <v>753226.0499999999</v>
      </c>
      <c r="AL53" s="86">
        <f t="shared" si="19"/>
        <v>14973.41</v>
      </c>
      <c r="AM53" s="86">
        <f t="shared" si="19"/>
        <v>817444.7799999998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11503.31</v>
      </c>
      <c r="BA53" s="86">
        <f t="shared" si="19"/>
        <v>0</v>
      </c>
      <c r="BB53" s="86">
        <f t="shared" si="19"/>
        <v>11503.31</v>
      </c>
      <c r="BC53" s="86">
        <f t="shared" si="19"/>
        <v>6636</v>
      </c>
      <c r="BD53" s="86">
        <f t="shared" si="19"/>
        <v>0</v>
      </c>
      <c r="BE53" s="86">
        <f t="shared" si="19"/>
        <v>230162.13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570796.8099999999</v>
      </c>
      <c r="BM53" s="86">
        <f t="shared" si="19"/>
        <v>0</v>
      </c>
      <c r="BN53" s="86">
        <f t="shared" si="19"/>
        <v>570796.8099999999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491671.33</v>
      </c>
      <c r="BS53" s="86">
        <f t="shared" si="19"/>
        <v>0</v>
      </c>
      <c r="BT53" s="86">
        <f t="shared" si="19"/>
        <v>475747.7</v>
      </c>
      <c r="BU53" s="86">
        <f>BU8</f>
        <v>0</v>
      </c>
      <c r="BV53" s="102">
        <f>BV8+BV20+BV28+BV35+BV42+BV46+BV51</f>
        <v>5806344.370000001</v>
      </c>
      <c r="BW53" s="87">
        <f>BW20+BW28+BW35+BW42+BW46+BW51</f>
        <v>930276.8899999999</v>
      </c>
      <c r="BX53" s="87">
        <f>BX20+BX28+BX35+BX42+BX46+BX51</f>
        <v>6050666.890000001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388971.4699999986</v>
      </c>
      <c r="BW54" s="93"/>
      <c r="BX54" s="94">
        <f>IF((Spese_Rendiconto_2022!BX53-Entrate_Rendiconto_2022!E58)&lt;0,Entrate_Rendiconto_2022!E58-Spese_Rendiconto_2022!BX53,0)</f>
        <v>1907155.289999999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2023-05-04T08:50:16Z</dcterms:modified>
  <cp:category/>
  <cp:version/>
  <cp:contentType/>
  <cp:contentStatus/>
</cp:coreProperties>
</file>