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<sst xmlns="http://schemas.openxmlformats.org/spreadsheetml/2006/main" count="870" uniqueCount="149">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</sst>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3576.28</v>
      </c>
      <c r="E5" s="38"/>
    </row>
    <row r="6" spans="2:5" ht="15">
      <c r="B6" s="8"/>
      <c r="C6" s="5" t="s">
        <v>5</v>
      </c>
      <c r="D6" s="39">
        <v>149148.02</v>
      </c>
      <c r="E6" s="40"/>
    </row>
    <row r="7" spans="2:5" ht="15">
      <c r="B7" s="8"/>
      <c r="C7" s="5" t="s">
        <v>6</v>
      </c>
      <c r="D7" s="39">
        <v>28877.48000000001</v>
      </c>
      <c r="E7" s="40"/>
    </row>
    <row r="8" spans="2:5" ht="15.75" thickBot="1">
      <c r="B8" s="9"/>
      <c r="C8" s="6" t="s">
        <v>7</v>
      </c>
      <c r="D8" s="41"/>
      <c r="E8" s="42">
        <v>305350.59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425340.02999999997</v>
      </c>
      <c r="E10" s="45">
        <v>389808.62999999995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124668.34</v>
      </c>
      <c r="E14" s="45">
        <v>125733.1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550008.37</v>
      </c>
      <c r="E16" s="51">
        <f>E10+E11+E12+E13+E14+E15</f>
        <v>515541.73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33641.41</v>
      </c>
      <c r="E18" s="45">
        <v>30521.390000000003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33641.41</v>
      </c>
      <c r="E23" s="51">
        <f>E18+E19+E20+E21+E22</f>
        <v>30521.390000000003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48425.94</v>
      </c>
      <c r="E25" s="45">
        <v>56446.86</v>
      </c>
    </row>
    <row r="26" spans="2:5" ht="15">
      <c r="B26" s="13">
        <v>30200</v>
      </c>
      <c r="C26" s="54" t="s">
        <v>28</v>
      </c>
      <c r="D26" s="39">
        <v>494.78000000000003</v>
      </c>
      <c r="E26" s="45">
        <v>424.48</v>
      </c>
    </row>
    <row r="27" spans="2:5" ht="15">
      <c r="B27" s="13">
        <v>30300</v>
      </c>
      <c r="C27" s="54" t="s">
        <v>29</v>
      </c>
      <c r="D27" s="39">
        <v>0.06</v>
      </c>
      <c r="E27" s="45">
        <v>0.06</v>
      </c>
    </row>
    <row r="28" spans="2:5" ht="15">
      <c r="B28" s="13">
        <v>30400</v>
      </c>
      <c r="C28" s="54" t="s">
        <v>30</v>
      </c>
      <c r="D28" s="49">
        <v>0.92</v>
      </c>
      <c r="E28" s="45">
        <v>0.92</v>
      </c>
    </row>
    <row r="29" spans="2:5" ht="15">
      <c r="B29" s="13">
        <v>30500</v>
      </c>
      <c r="C29" s="54" t="s">
        <v>31</v>
      </c>
      <c r="D29" s="60">
        <v>73553.61</v>
      </c>
      <c r="E29" s="50">
        <v>70941.82999999999</v>
      </c>
    </row>
    <row r="30" spans="2:5" ht="15.75" thickBot="1">
      <c r="B30" s="16">
        <v>30000</v>
      </c>
      <c r="C30" s="15" t="s">
        <v>32</v>
      </c>
      <c r="D30" s="48">
        <f>D25+D26+D27+D28+D29</f>
        <v>122475.31</v>
      </c>
      <c r="E30" s="51">
        <f>E25+E26+E27+E28+E29</f>
        <v>127814.15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55879.98</v>
      </c>
      <c r="E33" s="59">
        <v>110545.01000000001</v>
      </c>
    </row>
    <row r="34" spans="2:5" ht="15">
      <c r="B34" s="13">
        <v>40300</v>
      </c>
      <c r="C34" s="54" t="s">
        <v>37</v>
      </c>
      <c r="D34" s="61">
        <v>19449.08</v>
      </c>
      <c r="E34" s="45">
        <v>28521.000000000004</v>
      </c>
    </row>
    <row r="35" spans="2:5" ht="15">
      <c r="B35" s="13">
        <v>40400</v>
      </c>
      <c r="C35" s="54" t="s">
        <v>38</v>
      </c>
      <c r="D35" s="39">
        <v>7400</v>
      </c>
      <c r="E35" s="45">
        <v>7400</v>
      </c>
    </row>
    <row r="36" spans="2:5" ht="15">
      <c r="B36" s="13">
        <v>40500</v>
      </c>
      <c r="C36" s="54" t="s">
        <v>39</v>
      </c>
      <c r="D36" s="49">
        <v>20605.809999999998</v>
      </c>
      <c r="E36" s="50">
        <v>27542.36</v>
      </c>
    </row>
    <row r="37" spans="2:5" ht="15.75" thickBot="1">
      <c r="B37" s="16">
        <v>40000</v>
      </c>
      <c r="C37" s="15" t="s">
        <v>40</v>
      </c>
      <c r="D37" s="48">
        <f>D32+D33+D34+D35+D36</f>
        <v>103334.87</v>
      </c>
      <c r="E37" s="51">
        <f>E32+E33+E34+E35+E36</f>
        <v>174008.37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105678.46999999999</v>
      </c>
      <c r="E54" s="45">
        <v>108383.38999999991</v>
      </c>
    </row>
    <row r="55" spans="2:5" ht="15">
      <c r="B55" s="13">
        <v>90200</v>
      </c>
      <c r="C55" s="54" t="s">
        <v>62</v>
      </c>
      <c r="D55" s="61">
        <v>3768.2200000000003</v>
      </c>
      <c r="E55" s="62">
        <v>3768.21</v>
      </c>
    </row>
    <row r="56" spans="2:5" ht="15.75" thickBot="1">
      <c r="B56" s="16">
        <v>90000</v>
      </c>
      <c r="C56" s="15" t="s">
        <v>63</v>
      </c>
      <c r="D56" s="48">
        <f>D54+D55</f>
        <v>109446.68999999999</v>
      </c>
      <c r="E56" s="51">
        <f>E54+E55</f>
        <v>112151.59999999992</v>
      </c>
    </row>
    <row r="57" spans="2:5" ht="16.5" thickBot="1" thickTop="1">
      <c r="B57" s="109" t="s">
        <v>64</v>
      </c>
      <c r="C57" s="110"/>
      <c r="D57" s="52">
        <f>D16+D23+D30+D37+D43+D49+D52+D56</f>
        <v>918906.65</v>
      </c>
      <c r="E57" s="55">
        <f>E16+E23+E30+E37+E43+E49+E52+E56</f>
        <v>960037.24</v>
      </c>
    </row>
    <row r="58" spans="2:5" ht="16.5" thickBot="1" thickTop="1">
      <c r="B58" s="109" t="s">
        <v>65</v>
      </c>
      <c r="C58" s="110"/>
      <c r="D58" s="52">
        <f>D57+D5+D6+D7+D8</f>
        <v>1100508.43</v>
      </c>
      <c r="E58" s="55">
        <f>E57+E5+E6+E7+E8</f>
        <v>1265387.83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149905.88</v>
      </c>
      <c r="E10" s="89">
        <v>4137.87</v>
      </c>
      <c r="F10" s="90">
        <v>151734.38999999998</v>
      </c>
      <c r="G10" s="88"/>
      <c r="H10" s="89"/>
      <c r="I10" s="90"/>
      <c r="J10" s="97">
        <v>26979.34</v>
      </c>
      <c r="K10" s="89">
        <v>0</v>
      </c>
      <c r="L10" s="101">
        <v>26543.31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28116.95</v>
      </c>
      <c r="AF10" s="89">
        <v>0</v>
      </c>
      <c r="AG10" s="90">
        <v>28116.949999999997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205002.17</v>
      </c>
      <c r="BW10" s="77">
        <f aca="true" t="shared" si="1" ref="BW10:BW19">E10+H10+K10+N10+Q10+T10+W10+Z10+AC10+AF10+AI10+AL10+AO10+AR10+AU10+AX10+BA10+BD10+BG10+BJ10+BM10+BP10+BS10</f>
        <v>4137.87</v>
      </c>
      <c r="BX10" s="79">
        <f aca="true" t="shared" si="2" ref="BX10:BX19">F10+I10+L10+O10+R10+U10+X10+AA10+AD10+AG10+AJ10+AM10+AP10+AS10+AV10+AY10+BB10+BE10+BH10+BK10+BN10+BQ10+BT10</f>
        <v>206394.64999999997</v>
      </c>
    </row>
    <row r="11" spans="2:76" ht="15">
      <c r="B11" s="13">
        <v>102</v>
      </c>
      <c r="C11" s="25" t="s">
        <v>92</v>
      </c>
      <c r="D11" s="88">
        <v>11888</v>
      </c>
      <c r="E11" s="89">
        <v>284.1</v>
      </c>
      <c r="F11" s="90">
        <v>11903.83</v>
      </c>
      <c r="G11" s="88"/>
      <c r="H11" s="89"/>
      <c r="I11" s="90"/>
      <c r="J11" s="97">
        <v>1794.1299999999999</v>
      </c>
      <c r="K11" s="89">
        <v>0</v>
      </c>
      <c r="L11" s="101">
        <v>1769.4799999999996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1894.3500000000001</v>
      </c>
      <c r="AF11" s="89">
        <v>0</v>
      </c>
      <c r="AG11" s="90">
        <v>1894.35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15576.48</v>
      </c>
      <c r="BW11" s="77">
        <f t="shared" si="1"/>
        <v>284.1</v>
      </c>
      <c r="BX11" s="79">
        <f t="shared" si="2"/>
        <v>15567.66</v>
      </c>
    </row>
    <row r="12" spans="2:76" ht="15">
      <c r="B12" s="13">
        <v>103</v>
      </c>
      <c r="C12" s="25" t="s">
        <v>93</v>
      </c>
      <c r="D12" s="88">
        <v>104447.55000000002</v>
      </c>
      <c r="E12" s="89">
        <v>4800</v>
      </c>
      <c r="F12" s="90">
        <v>97354.60999999999</v>
      </c>
      <c r="G12" s="88"/>
      <c r="H12" s="89"/>
      <c r="I12" s="90"/>
      <c r="J12" s="97">
        <v>1414.6299999999999</v>
      </c>
      <c r="K12" s="89">
        <v>0</v>
      </c>
      <c r="L12" s="101">
        <v>1414.63</v>
      </c>
      <c r="M12" s="91">
        <v>48715.21</v>
      </c>
      <c r="N12" s="89">
        <v>0</v>
      </c>
      <c r="O12" s="90">
        <v>45223.65</v>
      </c>
      <c r="P12" s="91"/>
      <c r="Q12" s="89"/>
      <c r="R12" s="90"/>
      <c r="S12" s="91">
        <v>4317.15</v>
      </c>
      <c r="T12" s="89">
        <v>0</v>
      </c>
      <c r="U12" s="90">
        <v>4511.13</v>
      </c>
      <c r="V12" s="91">
        <v>626.52</v>
      </c>
      <c r="W12" s="89">
        <v>0</v>
      </c>
      <c r="X12" s="90">
        <v>690.12</v>
      </c>
      <c r="Y12" s="91"/>
      <c r="Z12" s="89"/>
      <c r="AA12" s="90"/>
      <c r="AB12" s="91">
        <v>102261.23999999999</v>
      </c>
      <c r="AC12" s="89">
        <v>0</v>
      </c>
      <c r="AD12" s="90">
        <v>101371.51000000001</v>
      </c>
      <c r="AE12" s="91">
        <v>36835.89</v>
      </c>
      <c r="AF12" s="89">
        <v>0</v>
      </c>
      <c r="AG12" s="90">
        <v>38404.219999999994</v>
      </c>
      <c r="AH12" s="91">
        <v>265.61</v>
      </c>
      <c r="AI12" s="89">
        <v>0</v>
      </c>
      <c r="AJ12" s="90">
        <v>304.3</v>
      </c>
      <c r="AK12" s="91">
        <v>945.9300000000001</v>
      </c>
      <c r="AL12" s="89">
        <v>0</v>
      </c>
      <c r="AM12" s="90">
        <v>703.6700000000001</v>
      </c>
      <c r="AN12" s="91"/>
      <c r="AO12" s="89"/>
      <c r="AP12" s="90"/>
      <c r="AQ12" s="91">
        <v>1064.88</v>
      </c>
      <c r="AR12" s="89">
        <v>0</v>
      </c>
      <c r="AS12" s="90">
        <v>1104.7500000000002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300894.61</v>
      </c>
      <c r="BW12" s="77">
        <f t="shared" si="1"/>
        <v>4800</v>
      </c>
      <c r="BX12" s="79">
        <f t="shared" si="2"/>
        <v>291082.58999999997</v>
      </c>
    </row>
    <row r="13" spans="2:76" ht="15">
      <c r="B13" s="13">
        <v>104</v>
      </c>
      <c r="C13" s="25" t="s">
        <v>19</v>
      </c>
      <c r="D13" s="88">
        <v>910.01</v>
      </c>
      <c r="E13" s="89">
        <v>0</v>
      </c>
      <c r="F13" s="90">
        <v>910.01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15623.42</v>
      </c>
      <c r="N13" s="89">
        <v>0</v>
      </c>
      <c r="O13" s="90">
        <v>15623.42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2000</v>
      </c>
      <c r="W13" s="89">
        <v>0</v>
      </c>
      <c r="X13" s="90">
        <v>500</v>
      </c>
      <c r="Y13" s="91"/>
      <c r="Z13" s="89"/>
      <c r="AA13" s="90"/>
      <c r="AB13" s="91">
        <v>17719.64</v>
      </c>
      <c r="AC13" s="89">
        <v>0</v>
      </c>
      <c r="AD13" s="90">
        <v>21027.22</v>
      </c>
      <c r="AE13" s="91"/>
      <c r="AF13" s="89"/>
      <c r="AG13" s="90"/>
      <c r="AH13" s="91">
        <v>1200</v>
      </c>
      <c r="AI13" s="89">
        <v>0</v>
      </c>
      <c r="AJ13" s="90">
        <v>1200</v>
      </c>
      <c r="AK13" s="91">
        <v>34223.03</v>
      </c>
      <c r="AL13" s="89">
        <v>0</v>
      </c>
      <c r="AM13" s="90">
        <v>37907.03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71676.1</v>
      </c>
      <c r="BW13" s="77">
        <f t="shared" si="1"/>
        <v>0</v>
      </c>
      <c r="BX13" s="79">
        <f t="shared" si="2"/>
        <v>77167.68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9229.9</v>
      </c>
      <c r="BM16" s="89">
        <v>0</v>
      </c>
      <c r="BN16" s="90">
        <v>9229.9</v>
      </c>
      <c r="BO16" s="91"/>
      <c r="BP16" s="89"/>
      <c r="BQ16" s="90"/>
      <c r="BR16" s="97"/>
      <c r="BS16" s="89"/>
      <c r="BT16" s="101"/>
      <c r="BU16" s="76"/>
      <c r="BV16" s="85">
        <f t="shared" si="0"/>
        <v>9229.9</v>
      </c>
      <c r="BW16" s="77">
        <f t="shared" si="1"/>
        <v>0</v>
      </c>
      <c r="BX16" s="79">
        <f t="shared" si="2"/>
        <v>9229.9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4370.38</v>
      </c>
      <c r="E18" s="89">
        <v>0</v>
      </c>
      <c r="F18" s="90">
        <v>5192.27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4370.38</v>
      </c>
      <c r="BW18" s="77">
        <f t="shared" si="1"/>
        <v>0</v>
      </c>
      <c r="BX18" s="79">
        <f t="shared" si="2"/>
        <v>5192.27</v>
      </c>
    </row>
    <row r="19" spans="2:76" ht="15">
      <c r="B19" s="13">
        <v>110</v>
      </c>
      <c r="C19" s="25" t="s">
        <v>98</v>
      </c>
      <c r="D19" s="88">
        <v>13158.7</v>
      </c>
      <c r="E19" s="89">
        <v>0</v>
      </c>
      <c r="F19" s="90">
        <v>13158.7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13158.7</v>
      </c>
      <c r="BW19" s="77">
        <f t="shared" si="1"/>
        <v>0</v>
      </c>
      <c r="BX19" s="79">
        <f t="shared" si="2"/>
        <v>13158.7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284680.5200000001</v>
      </c>
      <c r="E20" s="78">
        <f t="shared" si="3"/>
        <v>9221.970000000001</v>
      </c>
      <c r="F20" s="79">
        <f t="shared" si="3"/>
        <v>280253.81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30188.100000000002</v>
      </c>
      <c r="K20" s="78">
        <f t="shared" si="3"/>
        <v>0</v>
      </c>
      <c r="L20" s="77">
        <f t="shared" si="3"/>
        <v>29727.420000000002</v>
      </c>
      <c r="M20" s="98">
        <f t="shared" si="3"/>
        <v>64338.63</v>
      </c>
      <c r="N20" s="78">
        <f t="shared" si="3"/>
        <v>0</v>
      </c>
      <c r="O20" s="77">
        <f t="shared" si="3"/>
        <v>60847.07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4317.15</v>
      </c>
      <c r="T20" s="78">
        <f t="shared" si="3"/>
        <v>0</v>
      </c>
      <c r="U20" s="77">
        <f t="shared" si="3"/>
        <v>4511.13</v>
      </c>
      <c r="V20" s="98">
        <f t="shared" si="3"/>
        <v>2626.52</v>
      </c>
      <c r="W20" s="78">
        <f t="shared" si="3"/>
        <v>0</v>
      </c>
      <c r="X20" s="77">
        <f t="shared" si="3"/>
        <v>1190.12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119980.87999999999</v>
      </c>
      <c r="AC20" s="78">
        <f t="shared" si="3"/>
        <v>0</v>
      </c>
      <c r="AD20" s="77">
        <f t="shared" si="3"/>
        <v>122398.73000000001</v>
      </c>
      <c r="AE20" s="98">
        <f t="shared" si="3"/>
        <v>66847.19</v>
      </c>
      <c r="AF20" s="78">
        <f t="shared" si="3"/>
        <v>0</v>
      </c>
      <c r="AG20" s="77">
        <f t="shared" si="3"/>
        <v>68415.51999999999</v>
      </c>
      <c r="AH20" s="98">
        <f t="shared" si="3"/>
        <v>1465.6100000000001</v>
      </c>
      <c r="AI20" s="78">
        <f t="shared" si="3"/>
        <v>0</v>
      </c>
      <c r="AJ20" s="77">
        <f t="shared" si="3"/>
        <v>1504.3</v>
      </c>
      <c r="AK20" s="98">
        <f t="shared" si="3"/>
        <v>35168.96</v>
      </c>
      <c r="AL20" s="78">
        <f t="shared" si="3"/>
        <v>0</v>
      </c>
      <c r="AM20" s="77">
        <f t="shared" si="3"/>
        <v>38610.7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1064.88</v>
      </c>
      <c r="AR20" s="78">
        <f t="shared" si="3"/>
        <v>0</v>
      </c>
      <c r="AS20" s="77">
        <f t="shared" si="3"/>
        <v>1104.7500000000002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9229.9</v>
      </c>
      <c r="BM20" s="78">
        <f t="shared" si="3"/>
        <v>0</v>
      </c>
      <c r="BN20" s="77">
        <f t="shared" si="3"/>
        <v>9229.9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619908.34</v>
      </c>
      <c r="BW20" s="77">
        <f>BW10+BW11+BW12+BW13+BW14+BW15+BW16+BW17+BW18+BW19</f>
        <v>9221.970000000001</v>
      </c>
      <c r="BX20" s="95">
        <f>BX10+BX11+BX12+BX13+BX14+BX15+BX16+BX17+BX18+BX19</f>
        <v>617793.4499999998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29862.309999999998</v>
      </c>
      <c r="E24" s="89">
        <v>39773.12</v>
      </c>
      <c r="F24" s="90">
        <v>30813.96</v>
      </c>
      <c r="G24" s="88"/>
      <c r="H24" s="89"/>
      <c r="I24" s="90"/>
      <c r="J24" s="97">
        <v>573.4</v>
      </c>
      <c r="K24" s="89">
        <v>0</v>
      </c>
      <c r="L24" s="101">
        <v>573.4</v>
      </c>
      <c r="M24" s="97">
        <v>3294.0000000000005</v>
      </c>
      <c r="N24" s="89">
        <v>0</v>
      </c>
      <c r="O24" s="101">
        <v>7330.969999999999</v>
      </c>
      <c r="P24" s="97"/>
      <c r="Q24" s="89"/>
      <c r="R24" s="101"/>
      <c r="S24" s="97">
        <v>6000</v>
      </c>
      <c r="T24" s="89">
        <v>0</v>
      </c>
      <c r="U24" s="101">
        <v>6000</v>
      </c>
      <c r="V24" s="97"/>
      <c r="W24" s="89"/>
      <c r="X24" s="101"/>
      <c r="Y24" s="97">
        <v>13738.179999999993</v>
      </c>
      <c r="Z24" s="89">
        <v>69916.91</v>
      </c>
      <c r="AA24" s="101">
        <v>13738.18</v>
      </c>
      <c r="AB24" s="97">
        <v>0</v>
      </c>
      <c r="AC24" s="89">
        <v>0</v>
      </c>
      <c r="AD24" s="101">
        <v>0</v>
      </c>
      <c r="AE24" s="97">
        <v>2370.9799999999996</v>
      </c>
      <c r="AF24" s="89">
        <v>3660</v>
      </c>
      <c r="AG24" s="101">
        <v>1991.35</v>
      </c>
      <c r="AH24" s="97"/>
      <c r="AI24" s="89"/>
      <c r="AJ24" s="101"/>
      <c r="AK24" s="97">
        <v>11047.329999999998</v>
      </c>
      <c r="AL24" s="89">
        <v>0</v>
      </c>
      <c r="AM24" s="101">
        <v>10666.689999999999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66886.2</v>
      </c>
      <c r="BW24" s="77">
        <f t="shared" si="4"/>
        <v>113350.03</v>
      </c>
      <c r="BX24" s="79">
        <f t="shared" si="4"/>
        <v>71114.55</v>
      </c>
    </row>
    <row r="25" spans="2:76" ht="15">
      <c r="B25" s="13">
        <v>203</v>
      </c>
      <c r="C25" s="25" t="s">
        <v>105</v>
      </c>
      <c r="D25" s="88">
        <v>11597.899999999994</v>
      </c>
      <c r="E25" s="89">
        <v>42000</v>
      </c>
      <c r="F25" s="90">
        <v>11597.9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11597.899999999994</v>
      </c>
      <c r="BW25" s="77">
        <f t="shared" si="4"/>
        <v>42000</v>
      </c>
      <c r="BX25" s="79">
        <f t="shared" si="4"/>
        <v>11597.9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1699.2199999999998</v>
      </c>
      <c r="E27" s="89">
        <v>4313.92</v>
      </c>
      <c r="F27" s="90">
        <v>1952.98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2840.54</v>
      </c>
      <c r="Z27" s="89">
        <v>0</v>
      </c>
      <c r="AA27" s="101">
        <v>2840.54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2650</v>
      </c>
      <c r="AL27" s="89">
        <v>0</v>
      </c>
      <c r="AM27" s="101">
        <v>2650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7189.76</v>
      </c>
      <c r="BW27" s="77">
        <f t="shared" si="4"/>
        <v>4313.92</v>
      </c>
      <c r="BX27" s="79">
        <f t="shared" si="4"/>
        <v>7443.52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43159.42999999999</v>
      </c>
      <c r="E28" s="78">
        <f t="shared" si="5"/>
        <v>86087.04</v>
      </c>
      <c r="F28" s="79">
        <f t="shared" si="5"/>
        <v>44364.840000000004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573.4</v>
      </c>
      <c r="K28" s="78">
        <f t="shared" si="5"/>
        <v>0</v>
      </c>
      <c r="L28" s="77">
        <f t="shared" si="5"/>
        <v>573.4</v>
      </c>
      <c r="M28" s="98">
        <f t="shared" si="5"/>
        <v>3294.0000000000005</v>
      </c>
      <c r="N28" s="78">
        <f t="shared" si="5"/>
        <v>0</v>
      </c>
      <c r="O28" s="77">
        <f t="shared" si="5"/>
        <v>7330.969999999999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6000</v>
      </c>
      <c r="T28" s="78">
        <f t="shared" si="5"/>
        <v>0</v>
      </c>
      <c r="U28" s="77">
        <f t="shared" si="5"/>
        <v>6000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16578.719999999994</v>
      </c>
      <c r="Z28" s="78">
        <f t="shared" si="5"/>
        <v>69916.91</v>
      </c>
      <c r="AA28" s="77">
        <f t="shared" si="5"/>
        <v>16578.72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2370.9799999999996</v>
      </c>
      <c r="AF28" s="78">
        <f t="shared" si="5"/>
        <v>3660</v>
      </c>
      <c r="AG28" s="77">
        <f t="shared" si="5"/>
        <v>1991.35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13697.329999999998</v>
      </c>
      <c r="AL28" s="78">
        <f t="shared" si="6"/>
        <v>0</v>
      </c>
      <c r="AM28" s="77">
        <f t="shared" si="6"/>
        <v>13316.689999999999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85673.85999999999</v>
      </c>
      <c r="BW28" s="77">
        <f>BW23+BW24+BW25+BW26+BW27</f>
        <v>159663.95</v>
      </c>
      <c r="BX28" s="95">
        <f>BX23+BX24+BX25+BX26+BX27</f>
        <v>90155.97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68873.1</v>
      </c>
      <c r="BM40" s="89">
        <v>0</v>
      </c>
      <c r="BN40" s="101">
        <v>68873.1</v>
      </c>
      <c r="BO40" s="97"/>
      <c r="BP40" s="89"/>
      <c r="BQ40" s="101"/>
      <c r="BR40" s="97"/>
      <c r="BS40" s="89"/>
      <c r="BT40" s="101"/>
      <c r="BU40" s="76"/>
      <c r="BV40" s="85">
        <f t="shared" si="10"/>
        <v>68873.1</v>
      </c>
      <c r="BW40" s="77">
        <f t="shared" si="10"/>
        <v>0</v>
      </c>
      <c r="BX40" s="79">
        <f t="shared" si="10"/>
        <v>68873.1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68873.1</v>
      </c>
      <c r="BM42" s="78">
        <f t="shared" si="12"/>
        <v>0</v>
      </c>
      <c r="BN42" s="77">
        <f t="shared" si="12"/>
        <v>68873.1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68873.1</v>
      </c>
      <c r="BW42" s="77">
        <f>BW38+BW39+BW40+BW41</f>
        <v>0</v>
      </c>
      <c r="BX42" s="95">
        <f>BX38+BX39+BX40+BX41</f>
        <v>68873.1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105678.47</v>
      </c>
      <c r="BS49" s="89">
        <v>0</v>
      </c>
      <c r="BT49" s="101">
        <v>108270.86</v>
      </c>
      <c r="BU49" s="76"/>
      <c r="BV49" s="85">
        <f aca="true" t="shared" si="15" ref="BV49:BX50">D49+G49+J49+M49+P49+S49+V49+Y49+AB49+AE49+AH49+AK49+AN49+AQ49+AT49+AW49+AZ49+BC49+BF49+BI49+BL49+BO49+BR49</f>
        <v>105678.47</v>
      </c>
      <c r="BW49" s="77">
        <f t="shared" si="15"/>
        <v>0</v>
      </c>
      <c r="BX49" s="79">
        <f t="shared" si="15"/>
        <v>108270.86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3768.2200000000003</v>
      </c>
      <c r="BS50" s="89">
        <v>0</v>
      </c>
      <c r="BT50" s="101">
        <v>4100.55</v>
      </c>
      <c r="BU50" s="76"/>
      <c r="BV50" s="85">
        <f t="shared" si="15"/>
        <v>3768.2200000000003</v>
      </c>
      <c r="BW50" s="77">
        <f t="shared" si="15"/>
        <v>0</v>
      </c>
      <c r="BX50" s="79">
        <f t="shared" si="15"/>
        <v>4100.55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109446.69</v>
      </c>
      <c r="BS51" s="78">
        <f>BS49+BS50</f>
        <v>0</v>
      </c>
      <c r="BT51" s="77">
        <f>BT49+BT50</f>
        <v>112371.41</v>
      </c>
      <c r="BU51" s="85"/>
      <c r="BV51" s="85">
        <f>BV49+BV50</f>
        <v>109446.69</v>
      </c>
      <c r="BW51" s="77">
        <f>BW49+BW50</f>
        <v>0</v>
      </c>
      <c r="BX51" s="95">
        <f>BX49+BX50</f>
        <v>112371.41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327839.95000000007</v>
      </c>
      <c r="E53" s="86">
        <f t="shared" si="18"/>
        <v>95309.01</v>
      </c>
      <c r="F53" s="86">
        <f t="shared" si="18"/>
        <v>324618.65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30761.500000000004</v>
      </c>
      <c r="K53" s="86">
        <f t="shared" si="18"/>
        <v>0</v>
      </c>
      <c r="L53" s="86">
        <f t="shared" si="18"/>
        <v>30300.820000000003</v>
      </c>
      <c r="M53" s="86">
        <f t="shared" si="18"/>
        <v>67632.63</v>
      </c>
      <c r="N53" s="86">
        <f t="shared" si="18"/>
        <v>0</v>
      </c>
      <c r="O53" s="86">
        <f t="shared" si="18"/>
        <v>68178.04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10317.15</v>
      </c>
      <c r="T53" s="86">
        <f t="shared" si="18"/>
        <v>0</v>
      </c>
      <c r="U53" s="86">
        <f t="shared" si="18"/>
        <v>10511.130000000001</v>
      </c>
      <c r="V53" s="86">
        <f t="shared" si="18"/>
        <v>2626.52</v>
      </c>
      <c r="W53" s="86">
        <f t="shared" si="18"/>
        <v>0</v>
      </c>
      <c r="X53" s="86">
        <f t="shared" si="18"/>
        <v>1190.12</v>
      </c>
      <c r="Y53" s="86">
        <f t="shared" si="18"/>
        <v>16578.719999999994</v>
      </c>
      <c r="Z53" s="86">
        <f t="shared" si="18"/>
        <v>69916.91</v>
      </c>
      <c r="AA53" s="86">
        <f t="shared" si="18"/>
        <v>16578.72</v>
      </c>
      <c r="AB53" s="86">
        <f t="shared" si="18"/>
        <v>119980.87999999999</v>
      </c>
      <c r="AC53" s="86">
        <f t="shared" si="18"/>
        <v>0</v>
      </c>
      <c r="AD53" s="86">
        <f t="shared" si="18"/>
        <v>122398.73000000001</v>
      </c>
      <c r="AE53" s="86">
        <f t="shared" si="18"/>
        <v>69218.17</v>
      </c>
      <c r="AF53" s="86">
        <f t="shared" si="18"/>
        <v>3660</v>
      </c>
      <c r="AG53" s="86">
        <f t="shared" si="18"/>
        <v>70406.87</v>
      </c>
      <c r="AH53" s="86">
        <f t="shared" si="18"/>
        <v>1465.6100000000001</v>
      </c>
      <c r="AI53" s="86">
        <f t="shared" si="18"/>
        <v>0</v>
      </c>
      <c r="AJ53" s="86">
        <f aca="true" t="shared" si="19" ref="AJ53:BT53">AJ20+AJ28+AJ35+AJ42+AJ46+AJ51</f>
        <v>1504.3</v>
      </c>
      <c r="AK53" s="86">
        <f t="shared" si="19"/>
        <v>48866.28999999999</v>
      </c>
      <c r="AL53" s="86">
        <f t="shared" si="19"/>
        <v>0</v>
      </c>
      <c r="AM53" s="86">
        <f t="shared" si="19"/>
        <v>51927.39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1064.88</v>
      </c>
      <c r="AR53" s="86">
        <f t="shared" si="19"/>
        <v>0</v>
      </c>
      <c r="AS53" s="86">
        <f t="shared" si="19"/>
        <v>1104.7500000000002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78103</v>
      </c>
      <c r="BM53" s="86">
        <f t="shared" si="19"/>
        <v>0</v>
      </c>
      <c r="BN53" s="86">
        <f t="shared" si="19"/>
        <v>78103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109446.69</v>
      </c>
      <c r="BS53" s="86">
        <f t="shared" si="19"/>
        <v>0</v>
      </c>
      <c r="BT53" s="86">
        <f t="shared" si="19"/>
        <v>112371.41</v>
      </c>
      <c r="BU53" s="86">
        <f>BU8</f>
        <v>0</v>
      </c>
      <c r="BV53" s="102">
        <f>BV8+BV20+BV28+BV35+BV42+BV46+BV51</f>
        <v>883901.99</v>
      </c>
      <c r="BW53" s="87">
        <f>BW20+BW28+BW35+BW42+BW46+BW51</f>
        <v>168885.92</v>
      </c>
      <c r="BX53" s="87">
        <f>BX20+BX28+BX35+BX42+BX46+BX51</f>
        <v>889193.9299999998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47720.51999999993</v>
      </c>
      <c r="BW54" s="93"/>
      <c r="BX54" s="94">
        <f>IF((Spese_Rendiconto_2021!BX53-Entrate_Rendiconto_2021!E58)&lt;0,Entrate_Rendiconto_2021!E58-Spese_Rendiconto_2021!BX53,0)</f>
        <v>376193.90000000026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2022-05-23T08:45:41Z</dcterms:modified>
  <cp:category/>
  <cp:version/>
  <cp:contentType/>
  <cp:contentStatus/>
</cp:coreProperties>
</file>