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<sst xmlns="http://schemas.openxmlformats.org/spreadsheetml/2006/main" count="870" uniqueCount="149">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</sst>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105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4614.3</v>
      </c>
      <c r="E5" s="38"/>
    </row>
    <row r="6" spans="2:5" ht="15">
      <c r="B6" s="8"/>
      <c r="C6" s="5" t="s">
        <v>5</v>
      </c>
      <c r="D6" s="39">
        <v>35076.84</v>
      </c>
      <c r="E6" s="40"/>
    </row>
    <row r="7" spans="2:5" ht="15">
      <c r="B7" s="8"/>
      <c r="C7" s="5" t="s">
        <v>6</v>
      </c>
      <c r="D7" s="39">
        <v>114303.00000000001</v>
      </c>
      <c r="E7" s="40"/>
    </row>
    <row r="8" spans="2:5" ht="15.75" thickBot="1">
      <c r="B8" s="9"/>
      <c r="C8" s="6" t="s">
        <v>7</v>
      </c>
      <c r="D8" s="41"/>
      <c r="E8" s="42">
        <v>286383.33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443830.24999999994</v>
      </c>
      <c r="E10" s="45">
        <v>412041.76999999996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117130.20000000001</v>
      </c>
      <c r="E14" s="45">
        <v>117130.2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560960.45</v>
      </c>
      <c r="E16" s="51">
        <f>E10+E11+E12+E13+E14+E15</f>
        <v>529171.97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1408.6999999999998</v>
      </c>
      <c r="E18" s="45">
        <v>1408.6999999999998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8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1408.6999999999998</v>
      </c>
      <c r="E23" s="51">
        <f>E18+E19+E20+E21+E22</f>
        <v>1408.6999999999998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61598.24</v>
      </c>
      <c r="E25" s="45">
        <v>62965.77999999999</v>
      </c>
    </row>
    <row r="26" spans="2:5" ht="15">
      <c r="B26" s="13">
        <v>30200</v>
      </c>
      <c r="C26" s="54" t="s">
        <v>28</v>
      </c>
      <c r="D26" s="39">
        <v>2611.6000000000004</v>
      </c>
      <c r="E26" s="45">
        <v>1344.0200000000002</v>
      </c>
    </row>
    <row r="27" spans="2:5" ht="15">
      <c r="B27" s="13">
        <v>30300</v>
      </c>
      <c r="C27" s="54" t="s">
        <v>29</v>
      </c>
      <c r="D27" s="39">
        <v>0</v>
      </c>
      <c r="E27" s="45">
        <v>0.1</v>
      </c>
    </row>
    <row r="28" spans="2:5" ht="15">
      <c r="B28" s="13">
        <v>30400</v>
      </c>
      <c r="C28" s="54" t="s">
        <v>30</v>
      </c>
      <c r="D28" s="49">
        <v>2.02</v>
      </c>
      <c r="E28" s="45">
        <v>2.02</v>
      </c>
    </row>
    <row r="29" spans="2:5" ht="15">
      <c r="B29" s="13">
        <v>30500</v>
      </c>
      <c r="C29" s="54" t="s">
        <v>31</v>
      </c>
      <c r="D29" s="59">
        <v>85249.89</v>
      </c>
      <c r="E29" s="50">
        <v>86221.56999999999</v>
      </c>
    </row>
    <row r="30" spans="2:5" ht="15.75" thickBot="1">
      <c r="B30" s="16">
        <v>30000</v>
      </c>
      <c r="C30" s="15" t="s">
        <v>32</v>
      </c>
      <c r="D30" s="48">
        <f>D25+D26+D27+D28+D29</f>
        <v>149461.75</v>
      </c>
      <c r="E30" s="51">
        <f>E25+E26+E27+E28+E29</f>
        <v>150533.49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202315.22999999998</v>
      </c>
      <c r="E33" s="58">
        <v>59769.990000000005</v>
      </c>
    </row>
    <row r="34" spans="2:5" ht="15">
      <c r="B34" s="13">
        <v>40300</v>
      </c>
      <c r="C34" s="54" t="s">
        <v>37</v>
      </c>
      <c r="D34" s="60">
        <v>89931.7</v>
      </c>
      <c r="E34" s="45">
        <v>114394.42</v>
      </c>
    </row>
    <row r="35" spans="2:5" ht="15">
      <c r="B35" s="13">
        <v>40400</v>
      </c>
      <c r="C35" s="54" t="s">
        <v>38</v>
      </c>
      <c r="D35" s="39">
        <v>7128</v>
      </c>
      <c r="E35" s="45">
        <v>5538</v>
      </c>
    </row>
    <row r="36" spans="2:5" ht="15">
      <c r="B36" s="13">
        <v>40500</v>
      </c>
      <c r="C36" s="54" t="s">
        <v>39</v>
      </c>
      <c r="D36" s="49">
        <v>30184.120000000003</v>
      </c>
      <c r="E36" s="50">
        <v>21556.28</v>
      </c>
    </row>
    <row r="37" spans="2:5" ht="15.75" thickBot="1">
      <c r="B37" s="16">
        <v>40000</v>
      </c>
      <c r="C37" s="15" t="s">
        <v>40</v>
      </c>
      <c r="D37" s="48">
        <f>D32+D33+D34+D35+D36</f>
        <v>329559.05</v>
      </c>
      <c r="E37" s="51">
        <f>E32+E33+E34+E35+E36</f>
        <v>201258.69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111773.89</v>
      </c>
      <c r="E54" s="45">
        <v>112808.88999999996</v>
      </c>
    </row>
    <row r="55" spans="2:5" ht="15">
      <c r="B55" s="13">
        <v>90200</v>
      </c>
      <c r="C55" s="54" t="s">
        <v>62</v>
      </c>
      <c r="D55" s="60">
        <v>2410.3599999999997</v>
      </c>
      <c r="E55" s="61">
        <v>3725.68</v>
      </c>
    </row>
    <row r="56" spans="2:5" ht="15.75" thickBot="1">
      <c r="B56" s="16">
        <v>90000</v>
      </c>
      <c r="C56" s="15" t="s">
        <v>63</v>
      </c>
      <c r="D56" s="48">
        <f>D54+D55</f>
        <v>114184.25</v>
      </c>
      <c r="E56" s="51">
        <f>E54+E55</f>
        <v>116534.56999999995</v>
      </c>
    </row>
    <row r="57" spans="2:5" ht="16.5" thickBot="1" thickTop="1">
      <c r="B57" s="109" t="s">
        <v>64</v>
      </c>
      <c r="C57" s="110"/>
      <c r="D57" s="52">
        <f>D16+D23+D30+D37+D43+D49+D52+D56</f>
        <v>1155574.2</v>
      </c>
      <c r="E57" s="55">
        <f>E16+E23+E30+E37+E43+E49+E52+E56</f>
        <v>998907.4199999998</v>
      </c>
    </row>
    <row r="58" spans="2:5" ht="16.5" thickBot="1" thickTop="1">
      <c r="B58" s="109" t="s">
        <v>65</v>
      </c>
      <c r="C58" s="110"/>
      <c r="D58" s="52">
        <f>D57+D5+D6+D7+D8</f>
        <v>1309568.34</v>
      </c>
      <c r="E58" s="55">
        <f>E57+E5+E6+E7+E8</f>
        <v>1285290.7499999998</v>
      </c>
    </row>
    <row r="59" spans="1:8" s="1" customFormat="1" ht="27.75" customHeight="1" thickBot="1" thickTop="1">
      <c r="A59" s="106"/>
      <c r="B59" s="111" t="s">
        <v>145</v>
      </c>
      <c r="C59" s="112"/>
      <c r="D59" s="62">
        <f>IF((Spese_Rendiconto_2019!BV53+Spese_Rendiconto_2019!BW53-Entrate_Rendiconto_2019!D58)&gt;0,Spese_Rendiconto_2019!BV53+Spese_Rendiconto_2019!BW53-Entrate_Rendiconto_2019!D58,0)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6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107188.88000000002</v>
      </c>
      <c r="E10" s="88">
        <v>6544.9</v>
      </c>
      <c r="F10" s="89">
        <v>105730.57999999999</v>
      </c>
      <c r="G10" s="87"/>
      <c r="H10" s="88"/>
      <c r="I10" s="89"/>
      <c r="J10" s="96">
        <v>34528.76</v>
      </c>
      <c r="K10" s="88">
        <v>0</v>
      </c>
      <c r="L10" s="100">
        <v>35623.21</v>
      </c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>
        <v>28188.04</v>
      </c>
      <c r="AF10" s="88">
        <v>61.55</v>
      </c>
      <c r="AG10" s="89">
        <v>28188.04</v>
      </c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169905.68000000002</v>
      </c>
      <c r="BW10" s="76">
        <f aca="true" t="shared" si="1" ref="BW10:BW19">E10+H10+K10+N10+Q10+T10+W10+Z10+AC10+AF10+AI10+AL10+AO10+AR10+AU10+AX10+BA10+BD10+BG10+BJ10+BM10+BP10+BS10</f>
        <v>6606.45</v>
      </c>
      <c r="BX10" s="78">
        <f aca="true" t="shared" si="2" ref="BX10:BX19">F10+I10+L10+O10+R10+U10+X10+AA10+AD10+AG10+AJ10+AM10+AP10+AS10+AV10+AY10+BB10+BE10+BH10+BK10+BN10+BQ10+BT10</f>
        <v>169541.83</v>
      </c>
    </row>
    <row r="11" spans="2:76" ht="15">
      <c r="B11" s="13">
        <v>102</v>
      </c>
      <c r="C11" s="25" t="s">
        <v>92</v>
      </c>
      <c r="D11" s="87">
        <v>7116.7</v>
      </c>
      <c r="E11" s="88">
        <v>507.1</v>
      </c>
      <c r="F11" s="89">
        <v>7116.7</v>
      </c>
      <c r="G11" s="87"/>
      <c r="H11" s="88"/>
      <c r="I11" s="89"/>
      <c r="J11" s="96">
        <v>2291.63</v>
      </c>
      <c r="K11" s="88">
        <v>58.37</v>
      </c>
      <c r="L11" s="100">
        <v>2378.4799999999996</v>
      </c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1893.56</v>
      </c>
      <c r="AF11" s="88">
        <v>0</v>
      </c>
      <c r="AG11" s="89">
        <v>1893.5600000000002</v>
      </c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11301.89</v>
      </c>
      <c r="BW11" s="76">
        <f t="shared" si="1"/>
        <v>565.47</v>
      </c>
      <c r="BX11" s="78">
        <f t="shared" si="2"/>
        <v>11388.74</v>
      </c>
    </row>
    <row r="12" spans="2:76" ht="15">
      <c r="B12" s="13">
        <v>103</v>
      </c>
      <c r="C12" s="25" t="s">
        <v>93</v>
      </c>
      <c r="D12" s="87">
        <v>112854.55000000002</v>
      </c>
      <c r="E12" s="88">
        <v>0</v>
      </c>
      <c r="F12" s="89">
        <v>103129.09999999999</v>
      </c>
      <c r="G12" s="87"/>
      <c r="H12" s="88"/>
      <c r="I12" s="89"/>
      <c r="J12" s="96">
        <v>4003.0800000000004</v>
      </c>
      <c r="K12" s="88">
        <v>0</v>
      </c>
      <c r="L12" s="100">
        <v>4702.710000000001</v>
      </c>
      <c r="M12" s="90">
        <v>59620.350000000006</v>
      </c>
      <c r="N12" s="88">
        <v>0</v>
      </c>
      <c r="O12" s="89">
        <v>60963.21000000001</v>
      </c>
      <c r="P12" s="90"/>
      <c r="Q12" s="88"/>
      <c r="R12" s="89"/>
      <c r="S12" s="90">
        <v>9029.26</v>
      </c>
      <c r="T12" s="88">
        <v>0</v>
      </c>
      <c r="U12" s="89">
        <v>8728.47</v>
      </c>
      <c r="V12" s="90">
        <v>786.98</v>
      </c>
      <c r="W12" s="88">
        <v>0</v>
      </c>
      <c r="X12" s="89">
        <v>728.5500000000002</v>
      </c>
      <c r="Y12" s="90"/>
      <c r="Z12" s="88"/>
      <c r="AA12" s="89"/>
      <c r="AB12" s="90">
        <v>104566.34000000001</v>
      </c>
      <c r="AC12" s="88">
        <v>0</v>
      </c>
      <c r="AD12" s="89">
        <v>106084.91000000002</v>
      </c>
      <c r="AE12" s="90">
        <v>33818.36</v>
      </c>
      <c r="AF12" s="88">
        <v>0</v>
      </c>
      <c r="AG12" s="89">
        <v>43382.5</v>
      </c>
      <c r="AH12" s="90"/>
      <c r="AI12" s="88"/>
      <c r="AJ12" s="89"/>
      <c r="AK12" s="90">
        <v>3648.5299999999997</v>
      </c>
      <c r="AL12" s="88">
        <v>0</v>
      </c>
      <c r="AM12" s="89">
        <v>3793.71</v>
      </c>
      <c r="AN12" s="90"/>
      <c r="AO12" s="88"/>
      <c r="AP12" s="89"/>
      <c r="AQ12" s="90">
        <v>2097.85</v>
      </c>
      <c r="AR12" s="88">
        <v>0</v>
      </c>
      <c r="AS12" s="89">
        <v>1653.0700000000002</v>
      </c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330425.30000000005</v>
      </c>
      <c r="BW12" s="76">
        <f t="shared" si="1"/>
        <v>0</v>
      </c>
      <c r="BX12" s="78">
        <f t="shared" si="2"/>
        <v>333166.23000000004</v>
      </c>
    </row>
    <row r="13" spans="2:76" ht="15">
      <c r="B13" s="13">
        <v>104</v>
      </c>
      <c r="C13" s="25" t="s">
        <v>19</v>
      </c>
      <c r="D13" s="87">
        <v>3944.29</v>
      </c>
      <c r="E13" s="88">
        <v>0</v>
      </c>
      <c r="F13" s="89">
        <v>4694.29</v>
      </c>
      <c r="G13" s="87">
        <v>0</v>
      </c>
      <c r="H13" s="88">
        <v>0</v>
      </c>
      <c r="I13" s="89">
        <v>0</v>
      </c>
      <c r="J13" s="96"/>
      <c r="K13" s="88"/>
      <c r="L13" s="100"/>
      <c r="M13" s="90">
        <v>17286.58</v>
      </c>
      <c r="N13" s="88">
        <v>0</v>
      </c>
      <c r="O13" s="89">
        <v>27240.3</v>
      </c>
      <c r="P13" s="90">
        <v>0</v>
      </c>
      <c r="Q13" s="88">
        <v>0</v>
      </c>
      <c r="R13" s="89">
        <v>0</v>
      </c>
      <c r="S13" s="90">
        <v>0</v>
      </c>
      <c r="T13" s="88">
        <v>0</v>
      </c>
      <c r="U13" s="89">
        <v>300</v>
      </c>
      <c r="V13" s="90">
        <v>2000</v>
      </c>
      <c r="W13" s="88">
        <v>0</v>
      </c>
      <c r="X13" s="89">
        <v>2000</v>
      </c>
      <c r="Y13" s="90"/>
      <c r="Z13" s="88"/>
      <c r="AA13" s="89"/>
      <c r="AB13" s="90">
        <v>5372.33</v>
      </c>
      <c r="AC13" s="88">
        <v>0</v>
      </c>
      <c r="AD13" s="89">
        <v>7653.29</v>
      </c>
      <c r="AE13" s="90"/>
      <c r="AF13" s="88"/>
      <c r="AG13" s="89"/>
      <c r="AH13" s="90">
        <v>1500</v>
      </c>
      <c r="AI13" s="88">
        <v>0</v>
      </c>
      <c r="AJ13" s="89">
        <v>1500</v>
      </c>
      <c r="AK13" s="90">
        <v>42649.42</v>
      </c>
      <c r="AL13" s="88">
        <v>0</v>
      </c>
      <c r="AM13" s="89">
        <v>42649.42</v>
      </c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72752.62</v>
      </c>
      <c r="BW13" s="76">
        <f t="shared" si="1"/>
        <v>0</v>
      </c>
      <c r="BX13" s="78">
        <f t="shared" si="2"/>
        <v>86037.29999999999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>
        <v>0</v>
      </c>
      <c r="E16" s="88">
        <v>0</v>
      </c>
      <c r="F16" s="89">
        <v>0</v>
      </c>
      <c r="G16" s="87"/>
      <c r="H16" s="88"/>
      <c r="I16" s="89"/>
      <c r="J16" s="96"/>
      <c r="K16" s="88"/>
      <c r="L16" s="100"/>
      <c r="M16" s="90">
        <v>0</v>
      </c>
      <c r="N16" s="88">
        <v>0</v>
      </c>
      <c r="O16" s="89">
        <v>0</v>
      </c>
      <c r="P16" s="96"/>
      <c r="Q16" s="88"/>
      <c r="R16" s="100"/>
      <c r="S16" s="90">
        <v>0</v>
      </c>
      <c r="T16" s="88">
        <v>0</v>
      </c>
      <c r="U16" s="89">
        <v>0</v>
      </c>
      <c r="V16" s="90">
        <v>0</v>
      </c>
      <c r="W16" s="88">
        <v>0</v>
      </c>
      <c r="X16" s="89">
        <v>0</v>
      </c>
      <c r="Y16" s="96"/>
      <c r="Z16" s="88"/>
      <c r="AA16" s="100"/>
      <c r="AB16" s="90"/>
      <c r="AC16" s="88"/>
      <c r="AD16" s="89"/>
      <c r="AE16" s="96">
        <v>0</v>
      </c>
      <c r="AF16" s="88">
        <v>0</v>
      </c>
      <c r="AG16" s="100">
        <v>0</v>
      </c>
      <c r="AH16" s="96"/>
      <c r="AI16" s="88"/>
      <c r="AJ16" s="100"/>
      <c r="AK16" s="96">
        <v>0</v>
      </c>
      <c r="AL16" s="88">
        <v>0</v>
      </c>
      <c r="AM16" s="100">
        <v>0</v>
      </c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16149.259999999998</v>
      </c>
      <c r="BM16" s="88">
        <v>0</v>
      </c>
      <c r="BN16" s="89">
        <v>16149.259999999998</v>
      </c>
      <c r="BO16" s="90"/>
      <c r="BP16" s="88"/>
      <c r="BQ16" s="89"/>
      <c r="BR16" s="96"/>
      <c r="BS16" s="88"/>
      <c r="BT16" s="100"/>
      <c r="BU16" s="75"/>
      <c r="BV16" s="84">
        <f t="shared" si="0"/>
        <v>16149.259999999998</v>
      </c>
      <c r="BW16" s="76">
        <f t="shared" si="1"/>
        <v>0</v>
      </c>
      <c r="BX16" s="78">
        <f t="shared" si="2"/>
        <v>16149.259999999998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1416.08</v>
      </c>
      <c r="E18" s="88">
        <v>0</v>
      </c>
      <c r="F18" s="89">
        <v>124.08</v>
      </c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1416.08</v>
      </c>
      <c r="BW18" s="76">
        <f t="shared" si="1"/>
        <v>0</v>
      </c>
      <c r="BX18" s="78">
        <f t="shared" si="2"/>
        <v>124.08</v>
      </c>
    </row>
    <row r="19" spans="2:76" ht="15">
      <c r="B19" s="13">
        <v>110</v>
      </c>
      <c r="C19" s="25" t="s">
        <v>98</v>
      </c>
      <c r="D19" s="87">
        <v>10591.85</v>
      </c>
      <c r="E19" s="88">
        <v>0</v>
      </c>
      <c r="F19" s="89">
        <v>11371.85</v>
      </c>
      <c r="G19" s="87"/>
      <c r="H19" s="88"/>
      <c r="I19" s="89"/>
      <c r="J19" s="96">
        <v>0</v>
      </c>
      <c r="K19" s="88">
        <v>0</v>
      </c>
      <c r="L19" s="100">
        <v>0</v>
      </c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>
        <v>480</v>
      </c>
      <c r="AF19" s="88">
        <v>0</v>
      </c>
      <c r="AG19" s="100">
        <v>286</v>
      </c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11071.85</v>
      </c>
      <c r="BW19" s="76">
        <f t="shared" si="1"/>
        <v>0</v>
      </c>
      <c r="BX19" s="78">
        <f t="shared" si="2"/>
        <v>11657.85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243112.35000000003</v>
      </c>
      <c r="E20" s="77">
        <f t="shared" si="3"/>
        <v>7052</v>
      </c>
      <c r="F20" s="78">
        <f t="shared" si="3"/>
        <v>232166.59999999998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40823.47</v>
      </c>
      <c r="K20" s="77">
        <f t="shared" si="3"/>
        <v>58.37</v>
      </c>
      <c r="L20" s="76">
        <f t="shared" si="3"/>
        <v>42704.4</v>
      </c>
      <c r="M20" s="97">
        <f t="shared" si="3"/>
        <v>76906.93000000001</v>
      </c>
      <c r="N20" s="77">
        <f t="shared" si="3"/>
        <v>0</v>
      </c>
      <c r="O20" s="76">
        <f t="shared" si="3"/>
        <v>88203.51000000001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9029.26</v>
      </c>
      <c r="T20" s="77">
        <f t="shared" si="3"/>
        <v>0</v>
      </c>
      <c r="U20" s="76">
        <f t="shared" si="3"/>
        <v>9028.47</v>
      </c>
      <c r="V20" s="97">
        <f t="shared" si="3"/>
        <v>2786.98</v>
      </c>
      <c r="W20" s="77">
        <f t="shared" si="3"/>
        <v>0</v>
      </c>
      <c r="X20" s="76">
        <f t="shared" si="3"/>
        <v>2728.55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109938.67000000001</v>
      </c>
      <c r="AC20" s="77">
        <f t="shared" si="3"/>
        <v>0</v>
      </c>
      <c r="AD20" s="76">
        <f t="shared" si="3"/>
        <v>113738.20000000001</v>
      </c>
      <c r="AE20" s="97">
        <f t="shared" si="3"/>
        <v>64379.96000000001</v>
      </c>
      <c r="AF20" s="77">
        <f t="shared" si="3"/>
        <v>61.55</v>
      </c>
      <c r="AG20" s="76">
        <f t="shared" si="3"/>
        <v>73750.1</v>
      </c>
      <c r="AH20" s="97">
        <f t="shared" si="3"/>
        <v>1500</v>
      </c>
      <c r="AI20" s="77">
        <f t="shared" si="3"/>
        <v>0</v>
      </c>
      <c r="AJ20" s="76">
        <f t="shared" si="3"/>
        <v>1500</v>
      </c>
      <c r="AK20" s="97">
        <f t="shared" si="3"/>
        <v>46297.95</v>
      </c>
      <c r="AL20" s="77">
        <f t="shared" si="3"/>
        <v>0</v>
      </c>
      <c r="AM20" s="76">
        <f t="shared" si="3"/>
        <v>46443.13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2097.85</v>
      </c>
      <c r="AR20" s="77">
        <f t="shared" si="3"/>
        <v>0</v>
      </c>
      <c r="AS20" s="76">
        <f t="shared" si="3"/>
        <v>1653.0700000000002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16149.259999999998</v>
      </c>
      <c r="BM20" s="77">
        <f t="shared" si="3"/>
        <v>0</v>
      </c>
      <c r="BN20" s="76">
        <f t="shared" si="3"/>
        <v>16149.259999999998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613022.6799999999</v>
      </c>
      <c r="BW20" s="76">
        <f>BW10+BW11+BW12+BW13+BW14+BW15+BW16+BW17+BW18+BW19</f>
        <v>7171.92</v>
      </c>
      <c r="BX20" s="94">
        <f>BX10+BX11+BX12+BX13+BX14+BX15+BX16+BX17+BX18+BX19</f>
        <v>628065.29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15086.999999999998</v>
      </c>
      <c r="E24" s="88">
        <v>41067.42</v>
      </c>
      <c r="F24" s="89">
        <v>20188.95</v>
      </c>
      <c r="G24" s="87"/>
      <c r="H24" s="88"/>
      <c r="I24" s="89"/>
      <c r="J24" s="96">
        <v>763.72</v>
      </c>
      <c r="K24" s="88">
        <v>0</v>
      </c>
      <c r="L24" s="100">
        <v>3716.12</v>
      </c>
      <c r="M24" s="96">
        <v>10920.22</v>
      </c>
      <c r="N24" s="88">
        <v>0</v>
      </c>
      <c r="O24" s="100">
        <v>9212.22</v>
      </c>
      <c r="P24" s="96"/>
      <c r="Q24" s="88"/>
      <c r="R24" s="100"/>
      <c r="S24" s="96">
        <v>53193.82</v>
      </c>
      <c r="T24" s="88">
        <v>11427.78</v>
      </c>
      <c r="U24" s="100">
        <v>46305.46</v>
      </c>
      <c r="V24" s="96"/>
      <c r="W24" s="88"/>
      <c r="X24" s="100"/>
      <c r="Y24" s="96">
        <v>1147.140000000014</v>
      </c>
      <c r="Z24" s="88">
        <v>83655.09</v>
      </c>
      <c r="AA24" s="100">
        <v>1147.14</v>
      </c>
      <c r="AB24" s="96">
        <v>0</v>
      </c>
      <c r="AC24" s="88">
        <v>0</v>
      </c>
      <c r="AD24" s="100">
        <v>0</v>
      </c>
      <c r="AE24" s="96">
        <v>103537.11</v>
      </c>
      <c r="AF24" s="88">
        <v>1576.1</v>
      </c>
      <c r="AG24" s="100">
        <v>107449.97</v>
      </c>
      <c r="AH24" s="96"/>
      <c r="AI24" s="88"/>
      <c r="AJ24" s="100"/>
      <c r="AK24" s="96">
        <v>30674.15</v>
      </c>
      <c r="AL24" s="88">
        <v>37459.13</v>
      </c>
      <c r="AM24" s="100">
        <v>21836.51</v>
      </c>
      <c r="AN24" s="96"/>
      <c r="AO24" s="88"/>
      <c r="AP24" s="100"/>
      <c r="AQ24" s="96">
        <v>0</v>
      </c>
      <c r="AR24" s="88">
        <v>0</v>
      </c>
      <c r="AS24" s="100">
        <v>0</v>
      </c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215323.16</v>
      </c>
      <c r="BW24" s="76">
        <f t="shared" si="4"/>
        <v>175185.52</v>
      </c>
      <c r="BX24" s="78">
        <f t="shared" si="4"/>
        <v>209856.37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>
        <v>3000</v>
      </c>
      <c r="Q25" s="88">
        <v>0</v>
      </c>
      <c r="R25" s="100">
        <v>3000</v>
      </c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3000</v>
      </c>
      <c r="BW25" s="76">
        <f t="shared" si="4"/>
        <v>0</v>
      </c>
      <c r="BX25" s="78">
        <f t="shared" si="4"/>
        <v>3000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>
        <v>0</v>
      </c>
      <c r="Z26" s="88">
        <v>0</v>
      </c>
      <c r="AA26" s="100">
        <v>0</v>
      </c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>
        <v>2244.8</v>
      </c>
      <c r="E27" s="88">
        <v>0</v>
      </c>
      <c r="F27" s="89">
        <v>2244.8</v>
      </c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>
        <v>14921.259999999998</v>
      </c>
      <c r="T27" s="88">
        <v>0</v>
      </c>
      <c r="U27" s="100">
        <v>14921.259999999998</v>
      </c>
      <c r="V27" s="96"/>
      <c r="W27" s="88"/>
      <c r="X27" s="100"/>
      <c r="Y27" s="96">
        <v>0</v>
      </c>
      <c r="Z27" s="88">
        <v>0</v>
      </c>
      <c r="AA27" s="100">
        <v>0</v>
      </c>
      <c r="AB27" s="96">
        <v>0</v>
      </c>
      <c r="AC27" s="88">
        <v>0</v>
      </c>
      <c r="AD27" s="100">
        <v>0</v>
      </c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17166.059999999998</v>
      </c>
      <c r="BW27" s="76">
        <f t="shared" si="4"/>
        <v>0</v>
      </c>
      <c r="BX27" s="78">
        <f t="shared" si="4"/>
        <v>17166.059999999998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17331.8</v>
      </c>
      <c r="E28" s="77">
        <f t="shared" si="5"/>
        <v>41067.42</v>
      </c>
      <c r="F28" s="78">
        <f t="shared" si="5"/>
        <v>22433.75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763.72</v>
      </c>
      <c r="K28" s="77">
        <f t="shared" si="5"/>
        <v>0</v>
      </c>
      <c r="L28" s="76">
        <f t="shared" si="5"/>
        <v>3716.12</v>
      </c>
      <c r="M28" s="97">
        <f t="shared" si="5"/>
        <v>10920.22</v>
      </c>
      <c r="N28" s="77">
        <f t="shared" si="5"/>
        <v>0</v>
      </c>
      <c r="O28" s="76">
        <f t="shared" si="5"/>
        <v>9212.22</v>
      </c>
      <c r="P28" s="97">
        <f t="shared" si="5"/>
        <v>3000</v>
      </c>
      <c r="Q28" s="77">
        <f t="shared" si="5"/>
        <v>0</v>
      </c>
      <c r="R28" s="76">
        <f t="shared" si="5"/>
        <v>3000</v>
      </c>
      <c r="S28" s="97">
        <f t="shared" si="5"/>
        <v>68115.08</v>
      </c>
      <c r="T28" s="77">
        <f t="shared" si="5"/>
        <v>11427.78</v>
      </c>
      <c r="U28" s="76">
        <f t="shared" si="5"/>
        <v>61226.72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1147.140000000014</v>
      </c>
      <c r="Z28" s="77">
        <f t="shared" si="5"/>
        <v>83655.09</v>
      </c>
      <c r="AA28" s="76">
        <f t="shared" si="5"/>
        <v>1147.14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103537.11</v>
      </c>
      <c r="AF28" s="77">
        <f t="shared" si="5"/>
        <v>1576.1</v>
      </c>
      <c r="AG28" s="76">
        <f t="shared" si="5"/>
        <v>107449.97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30674.15</v>
      </c>
      <c r="AL28" s="77">
        <f t="shared" si="6"/>
        <v>37459.13</v>
      </c>
      <c r="AM28" s="76">
        <f t="shared" si="6"/>
        <v>21836.51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235489.22</v>
      </c>
      <c r="BW28" s="76">
        <f>BW23+BW24+BW25+BW26+BW27</f>
        <v>175185.52</v>
      </c>
      <c r="BX28" s="94">
        <f>BX23+BX24+BX25+BX26+BX27</f>
        <v>230022.43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62826.31</v>
      </c>
      <c r="BM40" s="88">
        <v>0</v>
      </c>
      <c r="BN40" s="100">
        <v>62826.31</v>
      </c>
      <c r="BO40" s="96"/>
      <c r="BP40" s="88"/>
      <c r="BQ40" s="100"/>
      <c r="BR40" s="96"/>
      <c r="BS40" s="88"/>
      <c r="BT40" s="100"/>
      <c r="BU40" s="75"/>
      <c r="BV40" s="84">
        <f t="shared" si="10"/>
        <v>62826.31</v>
      </c>
      <c r="BW40" s="76">
        <f t="shared" si="10"/>
        <v>0</v>
      </c>
      <c r="BX40" s="78">
        <f t="shared" si="10"/>
        <v>62826.31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62826.31</v>
      </c>
      <c r="BM42" s="77">
        <f t="shared" si="12"/>
        <v>0</v>
      </c>
      <c r="BN42" s="76">
        <f t="shared" si="12"/>
        <v>62826.31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62826.31</v>
      </c>
      <c r="BW42" s="76">
        <f>BW38+BW39+BW40+BW41</f>
        <v>0</v>
      </c>
      <c r="BX42" s="94">
        <f>BX38+BX39+BX40+BX41</f>
        <v>62826.31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111773.89000000001</v>
      </c>
      <c r="BS49" s="88">
        <v>0</v>
      </c>
      <c r="BT49" s="100">
        <v>97896.38</v>
      </c>
      <c r="BU49" s="75"/>
      <c r="BV49" s="84">
        <f aca="true" t="shared" si="15" ref="BV49:BX50">D49+G49+J49+M49+P49+S49+V49+Y49+AB49+AE49+AH49+AK49+AN49+AQ49+AT49+AW49+AZ49+BC49+BF49+BI49+BL49+BO49+BR49</f>
        <v>111773.89000000001</v>
      </c>
      <c r="BW49" s="76">
        <f t="shared" si="15"/>
        <v>0</v>
      </c>
      <c r="BX49" s="78">
        <f t="shared" si="15"/>
        <v>97896.38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2410.36</v>
      </c>
      <c r="BS50" s="88">
        <v>0</v>
      </c>
      <c r="BT50" s="100">
        <v>1940.24</v>
      </c>
      <c r="BU50" s="75"/>
      <c r="BV50" s="84">
        <f t="shared" si="15"/>
        <v>2410.36</v>
      </c>
      <c r="BW50" s="76">
        <f t="shared" si="15"/>
        <v>0</v>
      </c>
      <c r="BX50" s="78">
        <f t="shared" si="15"/>
        <v>1940.24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114184.25000000001</v>
      </c>
      <c r="BS51" s="77">
        <f>BS49+BS50</f>
        <v>0</v>
      </c>
      <c r="BT51" s="76">
        <f>BT49+BT50</f>
        <v>99836.62000000001</v>
      </c>
      <c r="BU51" s="84"/>
      <c r="BV51" s="84">
        <f>BV49+BV50</f>
        <v>114184.25000000001</v>
      </c>
      <c r="BW51" s="76">
        <f>BW49+BW50</f>
        <v>0</v>
      </c>
      <c r="BX51" s="94">
        <f>BX49+BX50</f>
        <v>99836.62000000001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260444.15000000002</v>
      </c>
      <c r="E53" s="85">
        <f t="shared" si="18"/>
        <v>48119.42</v>
      </c>
      <c r="F53" s="85">
        <f t="shared" si="18"/>
        <v>254600.34999999998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41587.19</v>
      </c>
      <c r="K53" s="85">
        <f t="shared" si="18"/>
        <v>58.37</v>
      </c>
      <c r="L53" s="85">
        <f t="shared" si="18"/>
        <v>46420.520000000004</v>
      </c>
      <c r="M53" s="85">
        <f t="shared" si="18"/>
        <v>87827.15000000001</v>
      </c>
      <c r="N53" s="85">
        <f t="shared" si="18"/>
        <v>0</v>
      </c>
      <c r="O53" s="85">
        <f t="shared" si="18"/>
        <v>97415.73000000001</v>
      </c>
      <c r="P53" s="85">
        <f t="shared" si="18"/>
        <v>3000</v>
      </c>
      <c r="Q53" s="85">
        <f t="shared" si="18"/>
        <v>0</v>
      </c>
      <c r="R53" s="85">
        <f t="shared" si="18"/>
        <v>3000</v>
      </c>
      <c r="S53" s="85">
        <f t="shared" si="18"/>
        <v>77144.34</v>
      </c>
      <c r="T53" s="85">
        <f t="shared" si="18"/>
        <v>11427.78</v>
      </c>
      <c r="U53" s="85">
        <f t="shared" si="18"/>
        <v>70255.19</v>
      </c>
      <c r="V53" s="85">
        <f t="shared" si="18"/>
        <v>2786.98</v>
      </c>
      <c r="W53" s="85">
        <f t="shared" si="18"/>
        <v>0</v>
      </c>
      <c r="X53" s="85">
        <f t="shared" si="18"/>
        <v>2728.55</v>
      </c>
      <c r="Y53" s="85">
        <f t="shared" si="18"/>
        <v>1147.140000000014</v>
      </c>
      <c r="Z53" s="85">
        <f t="shared" si="18"/>
        <v>83655.09</v>
      </c>
      <c r="AA53" s="85">
        <f t="shared" si="18"/>
        <v>1147.14</v>
      </c>
      <c r="AB53" s="85">
        <f t="shared" si="18"/>
        <v>109938.67000000001</v>
      </c>
      <c r="AC53" s="85">
        <f t="shared" si="18"/>
        <v>0</v>
      </c>
      <c r="AD53" s="85">
        <f t="shared" si="18"/>
        <v>113738.20000000001</v>
      </c>
      <c r="AE53" s="85">
        <f t="shared" si="18"/>
        <v>167917.07</v>
      </c>
      <c r="AF53" s="85">
        <f t="shared" si="18"/>
        <v>1637.6499999999999</v>
      </c>
      <c r="AG53" s="85">
        <f t="shared" si="18"/>
        <v>181200.07</v>
      </c>
      <c r="AH53" s="85">
        <f t="shared" si="18"/>
        <v>1500</v>
      </c>
      <c r="AI53" s="85">
        <f t="shared" si="18"/>
        <v>0</v>
      </c>
      <c r="AJ53" s="85">
        <f aca="true" t="shared" si="19" ref="AJ53:BT53">AJ20+AJ28+AJ35+AJ42+AJ46+AJ51</f>
        <v>1500</v>
      </c>
      <c r="AK53" s="85">
        <f t="shared" si="19"/>
        <v>76972.1</v>
      </c>
      <c r="AL53" s="85">
        <f t="shared" si="19"/>
        <v>37459.13</v>
      </c>
      <c r="AM53" s="85">
        <f t="shared" si="19"/>
        <v>68279.64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2097.85</v>
      </c>
      <c r="AR53" s="85">
        <f t="shared" si="19"/>
        <v>0</v>
      </c>
      <c r="AS53" s="85">
        <f t="shared" si="19"/>
        <v>1653.0700000000002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78975.56999999999</v>
      </c>
      <c r="BM53" s="85">
        <f t="shared" si="19"/>
        <v>0</v>
      </c>
      <c r="BN53" s="85">
        <f t="shared" si="19"/>
        <v>78975.56999999999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114184.25000000001</v>
      </c>
      <c r="BS53" s="85">
        <f t="shared" si="19"/>
        <v>0</v>
      </c>
      <c r="BT53" s="85">
        <f t="shared" si="19"/>
        <v>99836.62000000001</v>
      </c>
      <c r="BU53" s="85">
        <f>BU8</f>
        <v>0</v>
      </c>
      <c r="BV53" s="101">
        <f>BV8+BV20+BV28+BV35+BV42+BV46+BV51</f>
        <v>1025522.46</v>
      </c>
      <c r="BW53" s="86">
        <f>BW20+BW28+BW35+BW42+BW46+BW51</f>
        <v>182357.44</v>
      </c>
      <c r="BX53" s="86">
        <f>BX20+BX28+BX35+BX42+BX46+BX51</f>
        <v>1020750.65</v>
      </c>
    </row>
    <row r="54" spans="2:77" ht="25.5" customHeight="1" thickBot="1" thickTop="1">
      <c r="B54" s="139" t="s">
        <v>147</v>
      </c>
      <c r="C54" s="140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IF((Spese_Rendiconto_2019!BV53+Spese_Rendiconto_2019!BW53-Entrate_Rendiconto_2019!D58)&lt;0,Entrate_Rendiconto_2019!D58-Spese_Rendiconto_2019!BV53-Spese_Rendiconto_2019!BW53,0)</f>
        <v>101688.44000000012</v>
      </c>
      <c r="BW54" s="92"/>
      <c r="BX54" s="93">
        <f>IF((Spese_Rendiconto_2019!BX53-Entrate_Rendiconto_2019!E58)&lt;0,Entrate_Rendiconto_2019!E58-Spese_Rendiconto_2019!BX53,0)</f>
        <v>264540.09999999974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2020-06-30T14:17:03Z</dcterms:modified>
  <cp:category/>
  <cp:version/>
  <cp:contentType/>
  <cp:contentStatus/>
</cp:coreProperties>
</file>