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<sst xmlns="http://schemas.openxmlformats.org/spreadsheetml/2006/main" count="870" uniqueCount="151">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</sst>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4491255.61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3772100</v>
      </c>
      <c r="E10" s="45">
        <v>4756499.02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725000</v>
      </c>
      <c r="E14" s="45">
        <v>1235727.67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4497100</v>
      </c>
      <c r="E16" s="51">
        <f>E10+E11+E12+E13+E14+E15</f>
        <v>5992226.6899999995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1941372.4</v>
      </c>
      <c r="E18" s="45">
        <v>2251671.61</v>
      </c>
    </row>
    <row r="19" spans="2:5" ht="15">
      <c r="B19" s="13">
        <v>20102</v>
      </c>
      <c r="C19" s="54" t="s">
        <v>21</v>
      </c>
      <c r="D19" s="39">
        <v>3700</v>
      </c>
      <c r="E19" s="50">
        <v>3700</v>
      </c>
    </row>
    <row r="20" spans="2:5" ht="15">
      <c r="B20" s="13">
        <v>20103</v>
      </c>
      <c r="C20" s="54" t="s">
        <v>22</v>
      </c>
      <c r="D20" s="39">
        <v>0</v>
      </c>
      <c r="E20" s="59">
        <v>25000</v>
      </c>
    </row>
    <row r="21" spans="2:5" ht="15">
      <c r="B21" s="13">
        <v>20104</v>
      </c>
      <c r="C21" s="54" t="s">
        <v>10</v>
      </c>
      <c r="D21" s="39">
        <v>0</v>
      </c>
      <c r="E21" s="45">
        <v>70201.77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1945072.4</v>
      </c>
      <c r="E23" s="51">
        <f>E18+E19+E20+E21+E22</f>
        <v>2350573.38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585930</v>
      </c>
      <c r="E25" s="45">
        <v>723589.32</v>
      </c>
    </row>
    <row r="26" spans="2:5" ht="15">
      <c r="B26" s="13">
        <v>30200</v>
      </c>
      <c r="C26" s="54" t="s">
        <v>28</v>
      </c>
      <c r="D26" s="39">
        <v>276000</v>
      </c>
      <c r="E26" s="45">
        <v>341173.52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>
        <v>0</v>
      </c>
      <c r="E28" s="45">
        <v>50738.62</v>
      </c>
    </row>
    <row r="29" spans="2:5" ht="15">
      <c r="B29" s="13">
        <v>30500</v>
      </c>
      <c r="C29" s="54" t="s">
        <v>31</v>
      </c>
      <c r="D29" s="60">
        <v>257700</v>
      </c>
      <c r="E29" s="50">
        <v>299745.6</v>
      </c>
    </row>
    <row r="30" spans="2:5" ht="15.75" thickBot="1">
      <c r="B30" s="16">
        <v>30000</v>
      </c>
      <c r="C30" s="15" t="s">
        <v>32</v>
      </c>
      <c r="D30" s="48">
        <f>D25+D26+D27+D28+D29</f>
        <v>1119680</v>
      </c>
      <c r="E30" s="51">
        <f>E25+E26+E27+E28+E29</f>
        <v>1415297.06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972000</v>
      </c>
      <c r="E33" s="59">
        <v>7682992.36</v>
      </c>
    </row>
    <row r="34" spans="2:5" ht="15">
      <c r="B34" s="13">
        <v>40300</v>
      </c>
      <c r="C34" s="54" t="s">
        <v>37</v>
      </c>
      <c r="D34" s="61">
        <v>128000</v>
      </c>
      <c r="E34" s="45">
        <v>707043.52</v>
      </c>
    </row>
    <row r="35" spans="2:5" ht="15">
      <c r="B35" s="13">
        <v>40400</v>
      </c>
      <c r="C35" s="54" t="s">
        <v>38</v>
      </c>
      <c r="D35" s="39">
        <v>50000</v>
      </c>
      <c r="E35" s="45">
        <v>51550</v>
      </c>
    </row>
    <row r="36" spans="2:5" ht="15">
      <c r="B36" s="13">
        <v>40500</v>
      </c>
      <c r="C36" s="54" t="s">
        <v>39</v>
      </c>
      <c r="D36" s="49">
        <v>719000</v>
      </c>
      <c r="E36" s="50">
        <v>756805.43</v>
      </c>
    </row>
    <row r="37" spans="2:5" ht="15.75" thickBot="1">
      <c r="B37" s="16">
        <v>40000</v>
      </c>
      <c r="C37" s="15" t="s">
        <v>40</v>
      </c>
      <c r="D37" s="48">
        <f>D32+D33+D34+D35+D36</f>
        <v>1869000</v>
      </c>
      <c r="E37" s="51">
        <f>E32+E33+E34+E35+E36</f>
        <v>9198391.31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19270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19270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1560000</v>
      </c>
      <c r="E51" s="62">
        <v>1560000</v>
      </c>
    </row>
    <row r="52" spans="2:5" ht="15.75" thickBot="1">
      <c r="B52" s="16">
        <v>70000</v>
      </c>
      <c r="C52" s="15" t="s">
        <v>58</v>
      </c>
      <c r="D52" s="48">
        <f>D51</f>
        <v>1560000</v>
      </c>
      <c r="E52" s="51">
        <f>E51</f>
        <v>1560000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2300000</v>
      </c>
      <c r="E54" s="45">
        <v>2541574.3499999996</v>
      </c>
    </row>
    <row r="55" spans="2:5" ht="15">
      <c r="B55" s="13">
        <v>90200</v>
      </c>
      <c r="C55" s="54" t="s">
        <v>62</v>
      </c>
      <c r="D55" s="61">
        <v>600000</v>
      </c>
      <c r="E55" s="62">
        <v>640235.3500000001</v>
      </c>
    </row>
    <row r="56" spans="2:5" ht="15.75" thickBot="1">
      <c r="B56" s="16">
        <v>90000</v>
      </c>
      <c r="C56" s="15" t="s">
        <v>63</v>
      </c>
      <c r="D56" s="48">
        <f>D54+D55</f>
        <v>2900000</v>
      </c>
      <c r="E56" s="51">
        <f>E54+E55</f>
        <v>3181809.6999999997</v>
      </c>
    </row>
    <row r="57" spans="2:5" ht="16.5" thickBot="1" thickTop="1">
      <c r="B57" s="109" t="s">
        <v>64</v>
      </c>
      <c r="C57" s="110"/>
      <c r="D57" s="52">
        <f>D16+D23+D30+D37+D43+D49+D52+D56</f>
        <v>13890852.4</v>
      </c>
      <c r="E57" s="55">
        <f>E16+E23+E30+E37+E43+E49+E52+E56</f>
        <v>23717568.139999997</v>
      </c>
    </row>
    <row r="58" spans="2:5" ht="16.5" thickBot="1" thickTop="1">
      <c r="B58" s="109" t="s">
        <v>65</v>
      </c>
      <c r="C58" s="110"/>
      <c r="D58" s="52">
        <f>D57+D5+D6+D7+D8</f>
        <v>13890852.4</v>
      </c>
      <c r="E58" s="55">
        <f>E57+E5+E6+E7+E8</f>
        <v>28208823.749999996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3721100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715000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4436100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1689133.45</v>
      </c>
      <c r="E18" s="45"/>
    </row>
    <row r="19" spans="2:5" ht="15">
      <c r="B19" s="13">
        <v>20102</v>
      </c>
      <c r="C19" s="54" t="s">
        <v>21</v>
      </c>
      <c r="D19" s="39">
        <v>3700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1692833.45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529350</v>
      </c>
      <c r="E25" s="45"/>
    </row>
    <row r="26" spans="2:5" ht="15">
      <c r="B26" s="13">
        <v>30200</v>
      </c>
      <c r="C26" s="54" t="s">
        <v>28</v>
      </c>
      <c r="D26" s="39">
        <v>235000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221700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986100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1108000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50000</v>
      </c>
      <c r="E35" s="45"/>
    </row>
    <row r="36" spans="2:5" ht="15">
      <c r="B36" s="13">
        <v>40500</v>
      </c>
      <c r="C36" s="54" t="s">
        <v>39</v>
      </c>
      <c r="D36" s="49">
        <v>513000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1671000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1560000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1560000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2300000</v>
      </c>
      <c r="E54" s="45"/>
    </row>
    <row r="55" spans="2:5" ht="15">
      <c r="B55" s="13">
        <v>90200</v>
      </c>
      <c r="C55" s="54" t="s">
        <v>62</v>
      </c>
      <c r="D55" s="61">
        <v>600000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13246033.45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13246033.45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3722100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720000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4442100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1689133.45</v>
      </c>
      <c r="E18" s="45"/>
    </row>
    <row r="19" spans="2:5" ht="15">
      <c r="B19" s="13">
        <v>20102</v>
      </c>
      <c r="C19" s="54" t="s">
        <v>21</v>
      </c>
      <c r="D19" s="39">
        <v>3700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1692833.45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527350</v>
      </c>
      <c r="E25" s="45"/>
    </row>
    <row r="26" spans="2:5" ht="15">
      <c r="B26" s="13">
        <v>30200</v>
      </c>
      <c r="C26" s="54" t="s">
        <v>28</v>
      </c>
      <c r="D26" s="39">
        <v>235000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220700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983100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40000</v>
      </c>
      <c r="E35" s="45"/>
    </row>
    <row r="36" spans="2:5" ht="15">
      <c r="B36" s="13">
        <v>40500</v>
      </c>
      <c r="C36" s="54" t="s">
        <v>39</v>
      </c>
      <c r="D36" s="49">
        <v>543000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583000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1560000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1560000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2300000</v>
      </c>
      <c r="E54" s="45"/>
    </row>
    <row r="55" spans="2:5" ht="15">
      <c r="B55" s="13">
        <v>90200</v>
      </c>
      <c r="C55" s="54" t="s">
        <v>62</v>
      </c>
      <c r="D55" s="61">
        <v>600000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12161033.45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12161033.45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1087000</v>
      </c>
      <c r="E10" s="89">
        <v>0</v>
      </c>
      <c r="F10" s="90">
        <v>1376941.9200000002</v>
      </c>
      <c r="G10" s="88"/>
      <c r="H10" s="89"/>
      <c r="I10" s="90"/>
      <c r="J10" s="97">
        <v>212500</v>
      </c>
      <c r="K10" s="89">
        <v>0</v>
      </c>
      <c r="L10" s="101">
        <v>258359.47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31500</v>
      </c>
      <c r="AF10" s="89">
        <v>0</v>
      </c>
      <c r="AG10" s="90">
        <v>41654.600000000006</v>
      </c>
      <c r="AH10" s="91"/>
      <c r="AI10" s="89"/>
      <c r="AJ10" s="90"/>
      <c r="AK10" s="91">
        <v>29200</v>
      </c>
      <c r="AL10" s="89">
        <v>0</v>
      </c>
      <c r="AM10" s="90">
        <v>35054.3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1360200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1712010.2900000003</v>
      </c>
    </row>
    <row r="11" spans="2:76" ht="15">
      <c r="B11" s="13">
        <v>102</v>
      </c>
      <c r="C11" s="25" t="s">
        <v>92</v>
      </c>
      <c r="D11" s="88">
        <v>115800</v>
      </c>
      <c r="E11" s="89">
        <v>0</v>
      </c>
      <c r="F11" s="90">
        <v>136549.51</v>
      </c>
      <c r="G11" s="88"/>
      <c r="H11" s="89"/>
      <c r="I11" s="90"/>
      <c r="J11" s="97">
        <v>17500</v>
      </c>
      <c r="K11" s="89">
        <v>0</v>
      </c>
      <c r="L11" s="101">
        <v>19114.5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4000</v>
      </c>
      <c r="AF11" s="89">
        <v>0</v>
      </c>
      <c r="AG11" s="90">
        <v>7788.72</v>
      </c>
      <c r="AH11" s="91"/>
      <c r="AI11" s="89"/>
      <c r="AJ11" s="90"/>
      <c r="AK11" s="91">
        <v>2150</v>
      </c>
      <c r="AL11" s="89">
        <v>0</v>
      </c>
      <c r="AM11" s="90">
        <v>4450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139450</v>
      </c>
      <c r="BW11" s="77">
        <f t="shared" si="1"/>
        <v>0</v>
      </c>
      <c r="BX11" s="79">
        <f t="shared" si="2"/>
        <v>167902.73</v>
      </c>
    </row>
    <row r="12" spans="2:76" ht="15">
      <c r="B12" s="13">
        <v>103</v>
      </c>
      <c r="C12" s="25" t="s">
        <v>93</v>
      </c>
      <c r="D12" s="88">
        <v>815898</v>
      </c>
      <c r="E12" s="89">
        <v>0</v>
      </c>
      <c r="F12" s="90">
        <v>994812.8600000001</v>
      </c>
      <c r="G12" s="88"/>
      <c r="H12" s="89"/>
      <c r="I12" s="90"/>
      <c r="J12" s="97">
        <v>70500</v>
      </c>
      <c r="K12" s="89">
        <v>0</v>
      </c>
      <c r="L12" s="101">
        <v>88805.14</v>
      </c>
      <c r="M12" s="91">
        <v>815541</v>
      </c>
      <c r="N12" s="89">
        <v>0</v>
      </c>
      <c r="O12" s="90">
        <v>1159181.77</v>
      </c>
      <c r="P12" s="91">
        <v>54800</v>
      </c>
      <c r="Q12" s="89">
        <v>0</v>
      </c>
      <c r="R12" s="90">
        <v>64054.17999999999</v>
      </c>
      <c r="S12" s="91">
        <v>23300</v>
      </c>
      <c r="T12" s="89">
        <v>0</v>
      </c>
      <c r="U12" s="90">
        <v>30003.199999999997</v>
      </c>
      <c r="V12" s="91">
        <v>24000</v>
      </c>
      <c r="W12" s="89">
        <v>0</v>
      </c>
      <c r="X12" s="90">
        <v>24630.05</v>
      </c>
      <c r="Y12" s="91"/>
      <c r="Z12" s="89"/>
      <c r="AA12" s="90"/>
      <c r="AB12" s="91">
        <v>62000</v>
      </c>
      <c r="AC12" s="89">
        <v>0</v>
      </c>
      <c r="AD12" s="90">
        <v>107970.28</v>
      </c>
      <c r="AE12" s="91">
        <v>455000</v>
      </c>
      <c r="AF12" s="89">
        <v>0</v>
      </c>
      <c r="AG12" s="90">
        <v>630116.3400000001</v>
      </c>
      <c r="AH12" s="91">
        <v>24950</v>
      </c>
      <c r="AI12" s="89">
        <v>0</v>
      </c>
      <c r="AJ12" s="90">
        <v>50883.64000000001</v>
      </c>
      <c r="AK12" s="91">
        <v>48000</v>
      </c>
      <c r="AL12" s="89">
        <v>0</v>
      </c>
      <c r="AM12" s="90">
        <v>60686.78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3707.64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2397696.64</v>
      </c>
      <c r="BW12" s="77">
        <f t="shared" si="1"/>
        <v>0</v>
      </c>
      <c r="BX12" s="79">
        <f t="shared" si="2"/>
        <v>3211144.24</v>
      </c>
    </row>
    <row r="13" spans="2:76" ht="15">
      <c r="B13" s="13">
        <v>104</v>
      </c>
      <c r="C13" s="25" t="s">
        <v>19</v>
      </c>
      <c r="D13" s="88">
        <v>127140</v>
      </c>
      <c r="E13" s="89">
        <v>0</v>
      </c>
      <c r="F13" s="90">
        <v>191158.54</v>
      </c>
      <c r="G13" s="88"/>
      <c r="H13" s="89"/>
      <c r="I13" s="90"/>
      <c r="J13" s="97">
        <v>67500</v>
      </c>
      <c r="K13" s="89">
        <v>0</v>
      </c>
      <c r="L13" s="101">
        <v>109335.02</v>
      </c>
      <c r="M13" s="91">
        <v>296900</v>
      </c>
      <c r="N13" s="89">
        <v>0</v>
      </c>
      <c r="O13" s="90">
        <v>362495.64</v>
      </c>
      <c r="P13" s="91">
        <v>76500</v>
      </c>
      <c r="Q13" s="89">
        <v>0</v>
      </c>
      <c r="R13" s="90">
        <v>113772</v>
      </c>
      <c r="S13" s="91">
        <v>46884.4</v>
      </c>
      <c r="T13" s="89">
        <v>0</v>
      </c>
      <c r="U13" s="90">
        <v>46884.4</v>
      </c>
      <c r="V13" s="91">
        <v>28000</v>
      </c>
      <c r="W13" s="89">
        <v>0</v>
      </c>
      <c r="X13" s="90">
        <v>42000</v>
      </c>
      <c r="Y13" s="91">
        <v>0</v>
      </c>
      <c r="Z13" s="89">
        <v>0</v>
      </c>
      <c r="AA13" s="90">
        <v>0</v>
      </c>
      <c r="AB13" s="91">
        <v>1186500</v>
      </c>
      <c r="AC13" s="89">
        <v>0</v>
      </c>
      <c r="AD13" s="90">
        <v>1453365.72</v>
      </c>
      <c r="AE13" s="91">
        <v>0</v>
      </c>
      <c r="AF13" s="89">
        <v>0</v>
      </c>
      <c r="AG13" s="90">
        <v>0</v>
      </c>
      <c r="AH13" s="91">
        <v>17100</v>
      </c>
      <c r="AI13" s="89">
        <v>0</v>
      </c>
      <c r="AJ13" s="90">
        <v>26300</v>
      </c>
      <c r="AK13" s="91">
        <v>713500</v>
      </c>
      <c r="AL13" s="89">
        <v>0</v>
      </c>
      <c r="AM13" s="90">
        <v>779132.43</v>
      </c>
      <c r="AN13" s="91">
        <v>0</v>
      </c>
      <c r="AO13" s="89">
        <v>0</v>
      </c>
      <c r="AP13" s="90">
        <v>0</v>
      </c>
      <c r="AQ13" s="91">
        <v>10000</v>
      </c>
      <c r="AR13" s="89">
        <v>0</v>
      </c>
      <c r="AS13" s="90">
        <v>10000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2570024.4</v>
      </c>
      <c r="BW13" s="77">
        <f t="shared" si="1"/>
        <v>0</v>
      </c>
      <c r="BX13" s="79">
        <f t="shared" si="2"/>
        <v>3134443.75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70792</v>
      </c>
      <c r="BM16" s="89">
        <v>0</v>
      </c>
      <c r="BN16" s="90">
        <v>70792</v>
      </c>
      <c r="BO16" s="91"/>
      <c r="BP16" s="89"/>
      <c r="BQ16" s="90"/>
      <c r="BR16" s="97"/>
      <c r="BS16" s="89"/>
      <c r="BT16" s="101"/>
      <c r="BU16" s="76"/>
      <c r="BV16" s="85">
        <f t="shared" si="0"/>
        <v>70792</v>
      </c>
      <c r="BW16" s="77">
        <f t="shared" si="1"/>
        <v>0</v>
      </c>
      <c r="BX16" s="79">
        <f t="shared" si="2"/>
        <v>70792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>
        <v>1000</v>
      </c>
      <c r="K18" s="89">
        <v>0</v>
      </c>
      <c r="L18" s="101">
        <v>1000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5">
      <c r="B19" s="13">
        <v>110</v>
      </c>
      <c r="C19" s="25" t="s">
        <v>98</v>
      </c>
      <c r="D19" s="88">
        <v>173800</v>
      </c>
      <c r="E19" s="89">
        <v>0</v>
      </c>
      <c r="F19" s="90">
        <v>179727.12</v>
      </c>
      <c r="G19" s="88"/>
      <c r="H19" s="89"/>
      <c r="I19" s="90"/>
      <c r="J19" s="97">
        <v>6000</v>
      </c>
      <c r="K19" s="89">
        <v>0</v>
      </c>
      <c r="L19" s="101">
        <v>8839.67</v>
      </c>
      <c r="M19" s="97">
        <v>6300</v>
      </c>
      <c r="N19" s="89">
        <v>0</v>
      </c>
      <c r="O19" s="101">
        <v>8063</v>
      </c>
      <c r="P19" s="97">
        <v>6500</v>
      </c>
      <c r="Q19" s="89">
        <v>0</v>
      </c>
      <c r="R19" s="101">
        <v>6500</v>
      </c>
      <c r="S19" s="97">
        <v>3000</v>
      </c>
      <c r="T19" s="89">
        <v>0</v>
      </c>
      <c r="U19" s="101">
        <v>3600</v>
      </c>
      <c r="V19" s="97">
        <v>0</v>
      </c>
      <c r="W19" s="89">
        <v>0</v>
      </c>
      <c r="X19" s="101">
        <v>5650.23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3000</v>
      </c>
      <c r="AI19" s="89">
        <v>0</v>
      </c>
      <c r="AJ19" s="101">
        <v>8000</v>
      </c>
      <c r="AK19" s="97">
        <v>5000</v>
      </c>
      <c r="AL19" s="89">
        <v>0</v>
      </c>
      <c r="AM19" s="101">
        <v>5000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163289.36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366889.36</v>
      </c>
      <c r="BW19" s="77">
        <f t="shared" si="1"/>
        <v>0</v>
      </c>
      <c r="BX19" s="79">
        <f t="shared" si="2"/>
        <v>225380.02000000002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2319638</v>
      </c>
      <c r="E20" s="78">
        <f t="shared" si="3"/>
        <v>0</v>
      </c>
      <c r="F20" s="79">
        <f t="shared" si="3"/>
        <v>2879189.95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375000</v>
      </c>
      <c r="K20" s="78">
        <f t="shared" si="3"/>
        <v>0</v>
      </c>
      <c r="L20" s="77">
        <f t="shared" si="3"/>
        <v>485453.8</v>
      </c>
      <c r="M20" s="98">
        <f t="shared" si="3"/>
        <v>1118741</v>
      </c>
      <c r="N20" s="78">
        <f t="shared" si="3"/>
        <v>0</v>
      </c>
      <c r="O20" s="77">
        <f t="shared" si="3"/>
        <v>1529740.4100000001</v>
      </c>
      <c r="P20" s="98">
        <f t="shared" si="3"/>
        <v>137800</v>
      </c>
      <c r="Q20" s="78">
        <f t="shared" si="3"/>
        <v>0</v>
      </c>
      <c r="R20" s="77">
        <f t="shared" si="3"/>
        <v>184326.18</v>
      </c>
      <c r="S20" s="98">
        <f t="shared" si="3"/>
        <v>73184.4</v>
      </c>
      <c r="T20" s="78">
        <f t="shared" si="3"/>
        <v>0</v>
      </c>
      <c r="U20" s="77">
        <f t="shared" si="3"/>
        <v>80487.6</v>
      </c>
      <c r="V20" s="98">
        <f t="shared" si="3"/>
        <v>52000</v>
      </c>
      <c r="W20" s="78">
        <f t="shared" si="3"/>
        <v>0</v>
      </c>
      <c r="X20" s="77">
        <f t="shared" si="3"/>
        <v>72280.28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1248500</v>
      </c>
      <c r="AC20" s="78">
        <f t="shared" si="3"/>
        <v>0</v>
      </c>
      <c r="AD20" s="77">
        <f t="shared" si="3"/>
        <v>1561336</v>
      </c>
      <c r="AE20" s="98">
        <f t="shared" si="3"/>
        <v>490500</v>
      </c>
      <c r="AF20" s="78">
        <f t="shared" si="3"/>
        <v>0</v>
      </c>
      <c r="AG20" s="77">
        <f t="shared" si="3"/>
        <v>679559.6600000001</v>
      </c>
      <c r="AH20" s="98">
        <f t="shared" si="3"/>
        <v>45050</v>
      </c>
      <c r="AI20" s="78">
        <f t="shared" si="3"/>
        <v>0</v>
      </c>
      <c r="AJ20" s="77">
        <f t="shared" si="3"/>
        <v>85183.64000000001</v>
      </c>
      <c r="AK20" s="98">
        <f t="shared" si="3"/>
        <v>797850</v>
      </c>
      <c r="AL20" s="78">
        <f t="shared" si="3"/>
        <v>0</v>
      </c>
      <c r="AM20" s="77">
        <f t="shared" si="3"/>
        <v>884323.5099999999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10000</v>
      </c>
      <c r="AR20" s="78">
        <f t="shared" si="3"/>
        <v>0</v>
      </c>
      <c r="AS20" s="77">
        <f t="shared" si="3"/>
        <v>10000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166997</v>
      </c>
      <c r="BJ20" s="78">
        <f t="shared" si="3"/>
        <v>0</v>
      </c>
      <c r="BK20" s="77">
        <f t="shared" si="3"/>
        <v>0</v>
      </c>
      <c r="BL20" s="98">
        <f t="shared" si="3"/>
        <v>70792</v>
      </c>
      <c r="BM20" s="78">
        <f t="shared" si="3"/>
        <v>0</v>
      </c>
      <c r="BN20" s="77">
        <f t="shared" si="3"/>
        <v>70792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6906052.4</v>
      </c>
      <c r="BW20" s="77">
        <f>BW10+BW11+BW12+BW13+BW14+BW15+BW16+BW17+BW18+BW19</f>
        <v>0</v>
      </c>
      <c r="BX20" s="95">
        <f>BX10+BX11+BX12+BX13+BX14+BX15+BX16+BX17+BX18+BX19</f>
        <v>8522673.030000001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>
        <v>0</v>
      </c>
      <c r="AF23" s="89">
        <v>0</v>
      </c>
      <c r="AG23" s="101">
        <v>0</v>
      </c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125000</v>
      </c>
      <c r="E24" s="89">
        <v>0</v>
      </c>
      <c r="F24" s="90">
        <v>846553.05</v>
      </c>
      <c r="G24" s="88"/>
      <c r="H24" s="89"/>
      <c r="I24" s="90"/>
      <c r="J24" s="97">
        <v>78000</v>
      </c>
      <c r="K24" s="89">
        <v>0</v>
      </c>
      <c r="L24" s="101">
        <v>122835.37</v>
      </c>
      <c r="M24" s="97">
        <v>730000</v>
      </c>
      <c r="N24" s="89">
        <v>0</v>
      </c>
      <c r="O24" s="101">
        <v>5893419.38</v>
      </c>
      <c r="P24" s="97"/>
      <c r="Q24" s="89"/>
      <c r="R24" s="101"/>
      <c r="S24" s="97">
        <v>0</v>
      </c>
      <c r="T24" s="89">
        <v>0</v>
      </c>
      <c r="U24" s="101">
        <v>285016.75</v>
      </c>
      <c r="V24" s="97"/>
      <c r="W24" s="89"/>
      <c r="X24" s="101"/>
      <c r="Y24" s="97">
        <v>128000</v>
      </c>
      <c r="Z24" s="89">
        <v>0</v>
      </c>
      <c r="AA24" s="101">
        <v>226359.13</v>
      </c>
      <c r="AB24" s="97">
        <v>0</v>
      </c>
      <c r="AC24" s="89">
        <v>0</v>
      </c>
      <c r="AD24" s="101">
        <v>79739.22</v>
      </c>
      <c r="AE24" s="97">
        <v>270000</v>
      </c>
      <c r="AF24" s="89">
        <v>0</v>
      </c>
      <c r="AG24" s="101">
        <v>1741212.11</v>
      </c>
      <c r="AH24" s="97">
        <v>0</v>
      </c>
      <c r="AI24" s="89">
        <v>0</v>
      </c>
      <c r="AJ24" s="101">
        <v>17476.9</v>
      </c>
      <c r="AK24" s="97">
        <v>55000</v>
      </c>
      <c r="AL24" s="89">
        <v>0</v>
      </c>
      <c r="AM24" s="101">
        <v>150408.34</v>
      </c>
      <c r="AN24" s="97"/>
      <c r="AO24" s="89"/>
      <c r="AP24" s="101"/>
      <c r="AQ24" s="97">
        <v>0</v>
      </c>
      <c r="AR24" s="89">
        <v>0</v>
      </c>
      <c r="AS24" s="101">
        <v>1188.49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1386000</v>
      </c>
      <c r="BW24" s="77">
        <f t="shared" si="4"/>
        <v>0</v>
      </c>
      <c r="BX24" s="79">
        <f t="shared" si="4"/>
        <v>9364208.74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>
        <v>0</v>
      </c>
      <c r="T25" s="89">
        <v>0</v>
      </c>
      <c r="U25" s="101">
        <v>3330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20425.77</v>
      </c>
      <c r="AE25" s="97">
        <v>0</v>
      </c>
      <c r="AF25" s="89">
        <v>0</v>
      </c>
      <c r="AG25" s="101">
        <v>8937.55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32693.32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15000</v>
      </c>
      <c r="K27" s="89">
        <v>0</v>
      </c>
      <c r="L27" s="101">
        <v>117154.71</v>
      </c>
      <c r="M27" s="97">
        <v>0</v>
      </c>
      <c r="N27" s="89">
        <v>0</v>
      </c>
      <c r="O27" s="101">
        <v>0</v>
      </c>
      <c r="P27" s="97"/>
      <c r="Q27" s="89"/>
      <c r="R27" s="101"/>
      <c r="S27" s="97">
        <v>15000</v>
      </c>
      <c r="T27" s="89">
        <v>0</v>
      </c>
      <c r="U27" s="101">
        <v>18302.94</v>
      </c>
      <c r="V27" s="97"/>
      <c r="W27" s="89"/>
      <c r="X27" s="101"/>
      <c r="Y27" s="97">
        <v>0</v>
      </c>
      <c r="Z27" s="89">
        <v>0</v>
      </c>
      <c r="AA27" s="101">
        <v>16</v>
      </c>
      <c r="AB27" s="97">
        <v>792000</v>
      </c>
      <c r="AC27" s="89">
        <v>0</v>
      </c>
      <c r="AD27" s="101">
        <v>1042688.82</v>
      </c>
      <c r="AE27" s="97">
        <v>0</v>
      </c>
      <c r="AF27" s="89">
        <v>0</v>
      </c>
      <c r="AG27" s="101">
        <v>0</v>
      </c>
      <c r="AH27" s="97">
        <v>1000</v>
      </c>
      <c r="AI27" s="89">
        <v>0</v>
      </c>
      <c r="AJ27" s="101">
        <v>1000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823000</v>
      </c>
      <c r="BW27" s="77">
        <f t="shared" si="4"/>
        <v>0</v>
      </c>
      <c r="BX27" s="79">
        <f t="shared" si="4"/>
        <v>1179162.47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125000</v>
      </c>
      <c r="E28" s="78">
        <f t="shared" si="5"/>
        <v>0</v>
      </c>
      <c r="F28" s="79">
        <f t="shared" si="5"/>
        <v>846553.05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93000</v>
      </c>
      <c r="K28" s="78">
        <f t="shared" si="5"/>
        <v>0</v>
      </c>
      <c r="L28" s="77">
        <f t="shared" si="5"/>
        <v>239990.08000000002</v>
      </c>
      <c r="M28" s="98">
        <f t="shared" si="5"/>
        <v>730000</v>
      </c>
      <c r="N28" s="78">
        <f t="shared" si="5"/>
        <v>0</v>
      </c>
      <c r="O28" s="77">
        <f t="shared" si="5"/>
        <v>5893419.38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15000</v>
      </c>
      <c r="T28" s="78">
        <f t="shared" si="5"/>
        <v>0</v>
      </c>
      <c r="U28" s="77">
        <f t="shared" si="5"/>
        <v>306649.69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128000</v>
      </c>
      <c r="Z28" s="78">
        <f t="shared" si="5"/>
        <v>0</v>
      </c>
      <c r="AA28" s="77">
        <f t="shared" si="5"/>
        <v>226375.13</v>
      </c>
      <c r="AB28" s="98">
        <f t="shared" si="5"/>
        <v>792000</v>
      </c>
      <c r="AC28" s="78">
        <f t="shared" si="5"/>
        <v>0</v>
      </c>
      <c r="AD28" s="77">
        <f t="shared" si="5"/>
        <v>1142853.81</v>
      </c>
      <c r="AE28" s="98">
        <f t="shared" si="5"/>
        <v>270000</v>
      </c>
      <c r="AF28" s="78">
        <f t="shared" si="5"/>
        <v>0</v>
      </c>
      <c r="AG28" s="77">
        <f t="shared" si="5"/>
        <v>1750149.6600000001</v>
      </c>
      <c r="AH28" s="98">
        <f t="shared" si="5"/>
        <v>1000</v>
      </c>
      <c r="AI28" s="78">
        <f t="shared" si="5"/>
        <v>0</v>
      </c>
      <c r="AJ28" s="77">
        <f aca="true" t="shared" si="6" ref="AJ28:BO28">AJ23+AJ24+AJ25+AJ26+AJ27</f>
        <v>18476.9</v>
      </c>
      <c r="AK28" s="98">
        <f t="shared" si="6"/>
        <v>55000</v>
      </c>
      <c r="AL28" s="78">
        <f t="shared" si="6"/>
        <v>0</v>
      </c>
      <c r="AM28" s="77">
        <f t="shared" si="6"/>
        <v>150408.34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1188.49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2209000</v>
      </c>
      <c r="BW28" s="77">
        <f>BW23+BW24+BW25+BW26+BW27</f>
        <v>0</v>
      </c>
      <c r="BX28" s="95">
        <f>BX23+BX24+BX25+BX26+BX27</f>
        <v>10576064.530000001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>
        <v>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315800</v>
      </c>
      <c r="BM40" s="89">
        <v>0</v>
      </c>
      <c r="BN40" s="101">
        <v>315800</v>
      </c>
      <c r="BO40" s="97"/>
      <c r="BP40" s="89"/>
      <c r="BQ40" s="101"/>
      <c r="BR40" s="97"/>
      <c r="BS40" s="89"/>
      <c r="BT40" s="101"/>
      <c r="BU40" s="76"/>
      <c r="BV40" s="85">
        <f t="shared" si="10"/>
        <v>315800</v>
      </c>
      <c r="BW40" s="77">
        <f t="shared" si="10"/>
        <v>0</v>
      </c>
      <c r="BX40" s="79">
        <f t="shared" si="10"/>
        <v>315800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315800</v>
      </c>
      <c r="BM42" s="78">
        <f t="shared" si="12"/>
        <v>0</v>
      </c>
      <c r="BN42" s="77">
        <f t="shared" si="12"/>
        <v>315800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315800</v>
      </c>
      <c r="BW42" s="77">
        <f>BW38+BW39+BW40+BW41</f>
        <v>0</v>
      </c>
      <c r="BX42" s="95">
        <f>BX38+BX39+BX40+BX41</f>
        <v>315800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1560000</v>
      </c>
      <c r="BP45" s="89">
        <v>0</v>
      </c>
      <c r="BQ45" s="101">
        <v>1560000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1560000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1560000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1560000</v>
      </c>
      <c r="BP46" s="78">
        <f>BP45</f>
        <v>0</v>
      </c>
      <c r="BQ46" s="95">
        <f>BQ45</f>
        <v>1560000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1560000</v>
      </c>
      <c r="BW46" s="77">
        <f>BW45</f>
        <v>0</v>
      </c>
      <c r="BX46" s="95">
        <f>BX45</f>
        <v>1560000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2300000</v>
      </c>
      <c r="BS49" s="89">
        <v>0</v>
      </c>
      <c r="BT49" s="101">
        <v>2742649.34</v>
      </c>
      <c r="BU49" s="76"/>
      <c r="BV49" s="85">
        <f aca="true" t="shared" si="15" ref="BV49:BX50">D49+G49+J49+M49+P49+S49+V49+Y49+AB49+AE49+AH49+AK49+AN49+AQ49+AT49+AW49+AZ49+BC49+BF49+BI49+BL49+BO49+BR49</f>
        <v>2300000</v>
      </c>
      <c r="BW49" s="77">
        <f t="shared" si="15"/>
        <v>0</v>
      </c>
      <c r="BX49" s="79">
        <f t="shared" si="15"/>
        <v>2742649.34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600000</v>
      </c>
      <c r="BS50" s="89">
        <v>0</v>
      </c>
      <c r="BT50" s="101">
        <v>680306.79</v>
      </c>
      <c r="BU50" s="76"/>
      <c r="BV50" s="85">
        <f t="shared" si="15"/>
        <v>600000</v>
      </c>
      <c r="BW50" s="77">
        <f t="shared" si="15"/>
        <v>0</v>
      </c>
      <c r="BX50" s="79">
        <f t="shared" si="15"/>
        <v>680306.79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2900000</v>
      </c>
      <c r="BS51" s="78">
        <f>BS49+BS50</f>
        <v>0</v>
      </c>
      <c r="BT51" s="77">
        <f>BT49+BT50</f>
        <v>3422956.13</v>
      </c>
      <c r="BU51" s="85"/>
      <c r="BV51" s="85">
        <f>BV49+BV50</f>
        <v>2900000</v>
      </c>
      <c r="BW51" s="77">
        <f>BW49+BW50</f>
        <v>0</v>
      </c>
      <c r="BX51" s="95">
        <f>BX49+BX50</f>
        <v>3422956.13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2444638</v>
      </c>
      <c r="E53" s="86">
        <f t="shared" si="18"/>
        <v>0</v>
      </c>
      <c r="F53" s="86">
        <f t="shared" si="18"/>
        <v>3725743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468000</v>
      </c>
      <c r="K53" s="86">
        <f t="shared" si="18"/>
        <v>0</v>
      </c>
      <c r="L53" s="86">
        <f t="shared" si="18"/>
        <v>725443.88</v>
      </c>
      <c r="M53" s="86">
        <f t="shared" si="18"/>
        <v>1848741</v>
      </c>
      <c r="N53" s="86">
        <f t="shared" si="18"/>
        <v>0</v>
      </c>
      <c r="O53" s="86">
        <f t="shared" si="18"/>
        <v>7423159.79</v>
      </c>
      <c r="P53" s="86">
        <f t="shared" si="18"/>
        <v>137800</v>
      </c>
      <c r="Q53" s="86">
        <f t="shared" si="18"/>
        <v>0</v>
      </c>
      <c r="R53" s="86">
        <f t="shared" si="18"/>
        <v>184326.18</v>
      </c>
      <c r="S53" s="86">
        <f t="shared" si="18"/>
        <v>88184.4</v>
      </c>
      <c r="T53" s="86">
        <f t="shared" si="18"/>
        <v>0</v>
      </c>
      <c r="U53" s="86">
        <f t="shared" si="18"/>
        <v>387137.29000000004</v>
      </c>
      <c r="V53" s="86">
        <f t="shared" si="18"/>
        <v>52000</v>
      </c>
      <c r="W53" s="86">
        <f t="shared" si="18"/>
        <v>0</v>
      </c>
      <c r="X53" s="86">
        <f t="shared" si="18"/>
        <v>72280.28</v>
      </c>
      <c r="Y53" s="86">
        <f t="shared" si="18"/>
        <v>128000</v>
      </c>
      <c r="Z53" s="86">
        <f t="shared" si="18"/>
        <v>0</v>
      </c>
      <c r="AA53" s="86">
        <f t="shared" si="18"/>
        <v>226375.13</v>
      </c>
      <c r="AB53" s="86">
        <f t="shared" si="18"/>
        <v>2040500</v>
      </c>
      <c r="AC53" s="86">
        <f t="shared" si="18"/>
        <v>0</v>
      </c>
      <c r="AD53" s="86">
        <f t="shared" si="18"/>
        <v>2704189.81</v>
      </c>
      <c r="AE53" s="86">
        <f t="shared" si="18"/>
        <v>760500</v>
      </c>
      <c r="AF53" s="86">
        <f t="shared" si="18"/>
        <v>0</v>
      </c>
      <c r="AG53" s="86">
        <f t="shared" si="18"/>
        <v>2429709.3200000003</v>
      </c>
      <c r="AH53" s="86">
        <f t="shared" si="18"/>
        <v>46050</v>
      </c>
      <c r="AI53" s="86">
        <f t="shared" si="18"/>
        <v>0</v>
      </c>
      <c r="AJ53" s="86">
        <f aca="true" t="shared" si="19" ref="AJ53:BT53">AJ20+AJ28+AJ35+AJ42+AJ46+AJ51</f>
        <v>103660.54000000001</v>
      </c>
      <c r="AK53" s="86">
        <f t="shared" si="19"/>
        <v>852850</v>
      </c>
      <c r="AL53" s="86">
        <f t="shared" si="19"/>
        <v>0</v>
      </c>
      <c r="AM53" s="86">
        <f t="shared" si="19"/>
        <v>1034731.8499999999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10000</v>
      </c>
      <c r="AR53" s="86">
        <f t="shared" si="19"/>
        <v>0</v>
      </c>
      <c r="AS53" s="86">
        <f t="shared" si="19"/>
        <v>11188.49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166997</v>
      </c>
      <c r="BJ53" s="86">
        <f t="shared" si="19"/>
        <v>0</v>
      </c>
      <c r="BK53" s="86">
        <f t="shared" si="19"/>
        <v>0</v>
      </c>
      <c r="BL53" s="86">
        <f t="shared" si="19"/>
        <v>386592</v>
      </c>
      <c r="BM53" s="86">
        <f t="shared" si="19"/>
        <v>0</v>
      </c>
      <c r="BN53" s="86">
        <f t="shared" si="19"/>
        <v>386592</v>
      </c>
      <c r="BO53" s="86">
        <f t="shared" si="19"/>
        <v>1560000</v>
      </c>
      <c r="BP53" s="86">
        <f t="shared" si="19"/>
        <v>0</v>
      </c>
      <c r="BQ53" s="86">
        <f t="shared" si="19"/>
        <v>1560000</v>
      </c>
      <c r="BR53" s="86">
        <f t="shared" si="19"/>
        <v>2900000</v>
      </c>
      <c r="BS53" s="86">
        <f t="shared" si="19"/>
        <v>0</v>
      </c>
      <c r="BT53" s="86">
        <f t="shared" si="19"/>
        <v>3422956.13</v>
      </c>
      <c r="BU53" s="86">
        <f>BU8</f>
        <v>0</v>
      </c>
      <c r="BV53" s="102">
        <f>BV8+BV20+BV28+BV35+BV42+BV46+BV51</f>
        <v>13890852.4</v>
      </c>
      <c r="BW53" s="87">
        <f>BW20+BW28+BW35+BW42+BW46+BW51</f>
        <v>0</v>
      </c>
      <c r="BX53" s="87">
        <f>BX20+BX28+BX35+BX42+BX46+BX51</f>
        <v>24397493.69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1068100</v>
      </c>
      <c r="E10" s="89">
        <v>0</v>
      </c>
      <c r="F10" s="90"/>
      <c r="G10" s="88"/>
      <c r="H10" s="89"/>
      <c r="I10" s="90"/>
      <c r="J10" s="97">
        <v>212500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31500</v>
      </c>
      <c r="AF10" s="89">
        <v>0</v>
      </c>
      <c r="AG10" s="90"/>
      <c r="AH10" s="91"/>
      <c r="AI10" s="89"/>
      <c r="AJ10" s="90"/>
      <c r="AK10" s="91">
        <v>29200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1341300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115800</v>
      </c>
      <c r="E11" s="89">
        <v>0</v>
      </c>
      <c r="F11" s="90"/>
      <c r="G11" s="88"/>
      <c r="H11" s="89"/>
      <c r="I11" s="90"/>
      <c r="J11" s="97">
        <v>17500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4000</v>
      </c>
      <c r="AF11" s="89">
        <v>0</v>
      </c>
      <c r="AG11" s="90"/>
      <c r="AH11" s="91"/>
      <c r="AI11" s="89"/>
      <c r="AJ11" s="90"/>
      <c r="AK11" s="91">
        <v>2150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139450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651398</v>
      </c>
      <c r="E12" s="89">
        <v>0</v>
      </c>
      <c r="F12" s="90"/>
      <c r="G12" s="88"/>
      <c r="H12" s="89"/>
      <c r="I12" s="90"/>
      <c r="J12" s="97">
        <v>70500</v>
      </c>
      <c r="K12" s="89">
        <v>0</v>
      </c>
      <c r="L12" s="101"/>
      <c r="M12" s="91">
        <v>790141</v>
      </c>
      <c r="N12" s="89">
        <v>0</v>
      </c>
      <c r="O12" s="90"/>
      <c r="P12" s="91">
        <v>41816.08</v>
      </c>
      <c r="Q12" s="89">
        <v>0</v>
      </c>
      <c r="R12" s="90"/>
      <c r="S12" s="91">
        <v>21800</v>
      </c>
      <c r="T12" s="89">
        <v>0</v>
      </c>
      <c r="U12" s="90"/>
      <c r="V12" s="91">
        <v>23000</v>
      </c>
      <c r="W12" s="89">
        <v>0</v>
      </c>
      <c r="X12" s="90"/>
      <c r="Y12" s="91"/>
      <c r="Z12" s="89"/>
      <c r="AA12" s="90"/>
      <c r="AB12" s="91">
        <v>70500</v>
      </c>
      <c r="AC12" s="89">
        <v>0</v>
      </c>
      <c r="AD12" s="90"/>
      <c r="AE12" s="91">
        <v>433800</v>
      </c>
      <c r="AF12" s="89">
        <v>0</v>
      </c>
      <c r="AG12" s="90"/>
      <c r="AH12" s="91">
        <v>12950</v>
      </c>
      <c r="AI12" s="89">
        <v>0</v>
      </c>
      <c r="AJ12" s="90"/>
      <c r="AK12" s="91">
        <v>42500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4140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2162545.08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92140</v>
      </c>
      <c r="E13" s="89">
        <v>0</v>
      </c>
      <c r="F13" s="90"/>
      <c r="G13" s="88"/>
      <c r="H13" s="89"/>
      <c r="I13" s="90"/>
      <c r="J13" s="97">
        <v>67500</v>
      </c>
      <c r="K13" s="89">
        <v>0</v>
      </c>
      <c r="L13" s="101"/>
      <c r="M13" s="91">
        <v>296900</v>
      </c>
      <c r="N13" s="89">
        <v>0</v>
      </c>
      <c r="O13" s="90"/>
      <c r="P13" s="91">
        <v>76000</v>
      </c>
      <c r="Q13" s="89">
        <v>0</v>
      </c>
      <c r="R13" s="90"/>
      <c r="S13" s="91">
        <v>46884.4</v>
      </c>
      <c r="T13" s="89">
        <v>0</v>
      </c>
      <c r="U13" s="90"/>
      <c r="V13" s="91">
        <v>28000</v>
      </c>
      <c r="W13" s="89">
        <v>0</v>
      </c>
      <c r="X13" s="90"/>
      <c r="Y13" s="91">
        <v>0</v>
      </c>
      <c r="Z13" s="89">
        <v>0</v>
      </c>
      <c r="AA13" s="90"/>
      <c r="AB13" s="91">
        <v>1186500</v>
      </c>
      <c r="AC13" s="89">
        <v>0</v>
      </c>
      <c r="AD13" s="90"/>
      <c r="AE13" s="91">
        <v>0</v>
      </c>
      <c r="AF13" s="89">
        <v>0</v>
      </c>
      <c r="AG13" s="90"/>
      <c r="AH13" s="91">
        <v>17100</v>
      </c>
      <c r="AI13" s="89">
        <v>0</v>
      </c>
      <c r="AJ13" s="90"/>
      <c r="AK13" s="91">
        <v>669000</v>
      </c>
      <c r="AL13" s="89">
        <v>0</v>
      </c>
      <c r="AM13" s="90"/>
      <c r="AN13" s="91">
        <v>0</v>
      </c>
      <c r="AO13" s="89">
        <v>0</v>
      </c>
      <c r="AP13" s="90"/>
      <c r="AQ13" s="91">
        <v>10000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2490024.4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59475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59475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>
        <v>1000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155300</v>
      </c>
      <c r="E19" s="89">
        <v>0</v>
      </c>
      <c r="F19" s="90"/>
      <c r="G19" s="88"/>
      <c r="H19" s="89"/>
      <c r="I19" s="90"/>
      <c r="J19" s="97">
        <v>6000</v>
      </c>
      <c r="K19" s="89">
        <v>0</v>
      </c>
      <c r="L19" s="101"/>
      <c r="M19" s="97">
        <v>6000</v>
      </c>
      <c r="N19" s="89">
        <v>0</v>
      </c>
      <c r="O19" s="101"/>
      <c r="P19" s="97">
        <v>4500</v>
      </c>
      <c r="Q19" s="89">
        <v>0</v>
      </c>
      <c r="R19" s="101"/>
      <c r="S19" s="97">
        <v>3000</v>
      </c>
      <c r="T19" s="89">
        <v>0</v>
      </c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3000</v>
      </c>
      <c r="AI19" s="89">
        <v>0</v>
      </c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163438.97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346238.97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2082738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375000</v>
      </c>
      <c r="K20" s="78">
        <f t="shared" si="1"/>
        <v>0</v>
      </c>
      <c r="L20" s="77">
        <f t="shared" si="1"/>
        <v>0</v>
      </c>
      <c r="M20" s="98">
        <f t="shared" si="1"/>
        <v>1093041</v>
      </c>
      <c r="N20" s="78">
        <f t="shared" si="1"/>
        <v>0</v>
      </c>
      <c r="O20" s="77">
        <f t="shared" si="1"/>
        <v>0</v>
      </c>
      <c r="P20" s="98">
        <f t="shared" si="1"/>
        <v>122316.08</v>
      </c>
      <c r="Q20" s="78">
        <f t="shared" si="1"/>
        <v>0</v>
      </c>
      <c r="R20" s="77">
        <f t="shared" si="1"/>
        <v>0</v>
      </c>
      <c r="S20" s="98">
        <f t="shared" si="1"/>
        <v>71684.4</v>
      </c>
      <c r="T20" s="78">
        <f t="shared" si="1"/>
        <v>0</v>
      </c>
      <c r="U20" s="77">
        <f t="shared" si="1"/>
        <v>0</v>
      </c>
      <c r="V20" s="98">
        <f t="shared" si="1"/>
        <v>51000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1257000</v>
      </c>
      <c r="AC20" s="78">
        <f t="shared" si="1"/>
        <v>0</v>
      </c>
      <c r="AD20" s="77">
        <f t="shared" si="1"/>
        <v>0</v>
      </c>
      <c r="AE20" s="98">
        <f t="shared" si="1"/>
        <v>469300</v>
      </c>
      <c r="AF20" s="78">
        <f t="shared" si="1"/>
        <v>0</v>
      </c>
      <c r="AG20" s="77">
        <f t="shared" si="1"/>
        <v>0</v>
      </c>
      <c r="AH20" s="98">
        <f t="shared" si="1"/>
        <v>33050</v>
      </c>
      <c r="AI20" s="78">
        <f t="shared" si="1"/>
        <v>0</v>
      </c>
      <c r="AJ20" s="77">
        <f t="shared" si="1"/>
        <v>0</v>
      </c>
      <c r="AK20" s="98">
        <f t="shared" si="1"/>
        <v>747850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167578.97</v>
      </c>
      <c r="BJ20" s="78">
        <f t="shared" si="1"/>
        <v>0</v>
      </c>
      <c r="BK20" s="77">
        <f t="shared" si="1"/>
        <v>0</v>
      </c>
      <c r="BL20" s="98">
        <f t="shared" si="1"/>
        <v>59475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6540033.45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>
        <v>0</v>
      </c>
      <c r="AF23" s="89">
        <v>0</v>
      </c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18000</v>
      </c>
      <c r="K24" s="89">
        <v>0</v>
      </c>
      <c r="L24" s="101"/>
      <c r="M24" s="97">
        <v>390000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480000</v>
      </c>
      <c r="AF24" s="89">
        <v>0</v>
      </c>
      <c r="AG24" s="101"/>
      <c r="AH24" s="97">
        <v>0</v>
      </c>
      <c r="AI24" s="89">
        <v>0</v>
      </c>
      <c r="AJ24" s="101"/>
      <c r="AK24" s="97">
        <v>50000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938000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15000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1008000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1023000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33000</v>
      </c>
      <c r="K28" s="78">
        <f t="shared" si="3"/>
        <v>0</v>
      </c>
      <c r="L28" s="77">
        <f t="shared" si="3"/>
        <v>0</v>
      </c>
      <c r="M28" s="98">
        <f t="shared" si="3"/>
        <v>390000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1008000</v>
      </c>
      <c r="AC28" s="78">
        <f t="shared" si="3"/>
        <v>0</v>
      </c>
      <c r="AD28" s="77">
        <f t="shared" si="3"/>
        <v>0</v>
      </c>
      <c r="AE28" s="98">
        <f t="shared" si="3"/>
        <v>480000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1961000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285000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285000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285000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1560000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1560000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1560000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1560000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2300000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2300000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600000</v>
      </c>
      <c r="BS50" s="89">
        <v>0</v>
      </c>
      <c r="BT50" s="101"/>
      <c r="BU50" s="76"/>
      <c r="BV50" s="85">
        <f t="shared" si="9"/>
        <v>600000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2900000</v>
      </c>
      <c r="BS51" s="78">
        <f>BS49+BS50</f>
        <v>0</v>
      </c>
      <c r="BT51" s="77">
        <f>BT49+BT50</f>
        <v>0</v>
      </c>
      <c r="BU51" s="85"/>
      <c r="BV51" s="85">
        <f>BV49+BV50</f>
        <v>2900000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2082738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408000</v>
      </c>
      <c r="K53" s="86">
        <f t="shared" si="11"/>
        <v>0</v>
      </c>
      <c r="L53" s="86">
        <f t="shared" si="11"/>
        <v>0</v>
      </c>
      <c r="M53" s="86">
        <f t="shared" si="11"/>
        <v>1483041</v>
      </c>
      <c r="N53" s="86">
        <f t="shared" si="11"/>
        <v>0</v>
      </c>
      <c r="O53" s="86">
        <f t="shared" si="11"/>
        <v>0</v>
      </c>
      <c r="P53" s="86">
        <f t="shared" si="11"/>
        <v>122316.08</v>
      </c>
      <c r="Q53" s="86">
        <f t="shared" si="11"/>
        <v>0</v>
      </c>
      <c r="R53" s="86">
        <f t="shared" si="11"/>
        <v>0</v>
      </c>
      <c r="S53" s="86">
        <f t="shared" si="11"/>
        <v>71684.4</v>
      </c>
      <c r="T53" s="86">
        <f t="shared" si="11"/>
        <v>0</v>
      </c>
      <c r="U53" s="86">
        <f t="shared" si="11"/>
        <v>0</v>
      </c>
      <c r="V53" s="86">
        <f t="shared" si="11"/>
        <v>51000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2265000</v>
      </c>
      <c r="AC53" s="86">
        <f t="shared" si="11"/>
        <v>0</v>
      </c>
      <c r="AD53" s="86">
        <f t="shared" si="11"/>
        <v>0</v>
      </c>
      <c r="AE53" s="86">
        <f t="shared" si="11"/>
        <v>949300</v>
      </c>
      <c r="AF53" s="86">
        <f t="shared" si="11"/>
        <v>0</v>
      </c>
      <c r="AG53" s="86">
        <f t="shared" si="11"/>
        <v>0</v>
      </c>
      <c r="AH53" s="86">
        <f t="shared" si="11"/>
        <v>33050</v>
      </c>
      <c r="AI53" s="86">
        <f t="shared" si="11"/>
        <v>0</v>
      </c>
      <c r="AJ53" s="86">
        <f t="shared" si="11"/>
        <v>0</v>
      </c>
      <c r="AK53" s="86">
        <f t="shared" si="11"/>
        <v>797850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167578.97</v>
      </c>
      <c r="BJ53" s="86">
        <f t="shared" si="11"/>
        <v>0</v>
      </c>
      <c r="BK53" s="86">
        <f t="shared" si="11"/>
        <v>0</v>
      </c>
      <c r="BL53" s="86">
        <f t="shared" si="11"/>
        <v>344475</v>
      </c>
      <c r="BM53" s="86">
        <f t="shared" si="11"/>
        <v>0</v>
      </c>
      <c r="BN53" s="86">
        <f t="shared" si="11"/>
        <v>0</v>
      </c>
      <c r="BO53" s="86">
        <f t="shared" si="11"/>
        <v>1560000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13246033.45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1068100</v>
      </c>
      <c r="E10" s="89">
        <v>0</v>
      </c>
      <c r="F10" s="90"/>
      <c r="G10" s="88"/>
      <c r="H10" s="89"/>
      <c r="I10" s="90"/>
      <c r="J10" s="97">
        <v>212500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31500</v>
      </c>
      <c r="AF10" s="89">
        <v>0</v>
      </c>
      <c r="AG10" s="90"/>
      <c r="AH10" s="91"/>
      <c r="AI10" s="89"/>
      <c r="AJ10" s="90"/>
      <c r="AK10" s="91">
        <v>29200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1341300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115800</v>
      </c>
      <c r="E11" s="89">
        <v>0</v>
      </c>
      <c r="F11" s="90"/>
      <c r="G11" s="88"/>
      <c r="H11" s="89"/>
      <c r="I11" s="90"/>
      <c r="J11" s="97">
        <v>17500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4000</v>
      </c>
      <c r="AF11" s="89">
        <v>0</v>
      </c>
      <c r="AG11" s="90"/>
      <c r="AH11" s="91"/>
      <c r="AI11" s="89"/>
      <c r="AJ11" s="90"/>
      <c r="AK11" s="91">
        <v>2150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139450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650898</v>
      </c>
      <c r="E12" s="89">
        <v>0</v>
      </c>
      <c r="F12" s="90"/>
      <c r="G12" s="88"/>
      <c r="H12" s="89"/>
      <c r="I12" s="90"/>
      <c r="J12" s="97">
        <v>70500</v>
      </c>
      <c r="K12" s="89">
        <v>0</v>
      </c>
      <c r="L12" s="101"/>
      <c r="M12" s="91">
        <v>777641</v>
      </c>
      <c r="N12" s="89">
        <v>0</v>
      </c>
      <c r="O12" s="90"/>
      <c r="P12" s="91">
        <v>42316.08</v>
      </c>
      <c r="Q12" s="89">
        <v>0</v>
      </c>
      <c r="R12" s="90"/>
      <c r="S12" s="91">
        <v>21300</v>
      </c>
      <c r="T12" s="89">
        <v>0</v>
      </c>
      <c r="U12" s="90"/>
      <c r="V12" s="91">
        <v>23000</v>
      </c>
      <c r="W12" s="89">
        <v>0</v>
      </c>
      <c r="X12" s="90"/>
      <c r="Y12" s="91"/>
      <c r="Z12" s="89"/>
      <c r="AA12" s="90"/>
      <c r="AB12" s="91">
        <v>75500</v>
      </c>
      <c r="AC12" s="89">
        <v>0</v>
      </c>
      <c r="AD12" s="90"/>
      <c r="AE12" s="91">
        <v>419300</v>
      </c>
      <c r="AF12" s="89">
        <v>0</v>
      </c>
      <c r="AG12" s="90"/>
      <c r="AH12" s="91">
        <v>13000</v>
      </c>
      <c r="AI12" s="89">
        <v>0</v>
      </c>
      <c r="AJ12" s="90"/>
      <c r="AK12" s="91">
        <v>42500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4140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2140095.08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87140</v>
      </c>
      <c r="E13" s="89">
        <v>0</v>
      </c>
      <c r="F13" s="90"/>
      <c r="G13" s="88"/>
      <c r="H13" s="89"/>
      <c r="I13" s="90"/>
      <c r="J13" s="97">
        <v>67500</v>
      </c>
      <c r="K13" s="89">
        <v>0</v>
      </c>
      <c r="L13" s="101"/>
      <c r="M13" s="91">
        <v>296900</v>
      </c>
      <c r="N13" s="89">
        <v>0</v>
      </c>
      <c r="O13" s="90"/>
      <c r="P13" s="91">
        <v>76000</v>
      </c>
      <c r="Q13" s="89">
        <v>0</v>
      </c>
      <c r="R13" s="90"/>
      <c r="S13" s="91">
        <v>46884.4</v>
      </c>
      <c r="T13" s="89">
        <v>0</v>
      </c>
      <c r="U13" s="90"/>
      <c r="V13" s="91">
        <v>28000</v>
      </c>
      <c r="W13" s="89">
        <v>0</v>
      </c>
      <c r="X13" s="90"/>
      <c r="Y13" s="91">
        <v>0</v>
      </c>
      <c r="Z13" s="89">
        <v>0</v>
      </c>
      <c r="AA13" s="90"/>
      <c r="AB13" s="91">
        <v>1186500</v>
      </c>
      <c r="AC13" s="89">
        <v>0</v>
      </c>
      <c r="AD13" s="90"/>
      <c r="AE13" s="91">
        <v>0</v>
      </c>
      <c r="AF13" s="89">
        <v>0</v>
      </c>
      <c r="AG13" s="90"/>
      <c r="AH13" s="91">
        <v>17100</v>
      </c>
      <c r="AI13" s="89">
        <v>0</v>
      </c>
      <c r="AJ13" s="90"/>
      <c r="AK13" s="91">
        <v>669000</v>
      </c>
      <c r="AL13" s="89">
        <v>0</v>
      </c>
      <c r="AM13" s="90"/>
      <c r="AN13" s="91">
        <v>0</v>
      </c>
      <c r="AO13" s="89">
        <v>0</v>
      </c>
      <c r="AP13" s="90"/>
      <c r="AQ13" s="91">
        <v>10000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2485024.4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49355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49355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>
        <v>1000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155300</v>
      </c>
      <c r="E19" s="89">
        <v>0</v>
      </c>
      <c r="F19" s="90"/>
      <c r="G19" s="88"/>
      <c r="H19" s="89"/>
      <c r="I19" s="90"/>
      <c r="J19" s="97">
        <v>6000</v>
      </c>
      <c r="K19" s="89">
        <v>0</v>
      </c>
      <c r="L19" s="101"/>
      <c r="M19" s="97">
        <v>6000</v>
      </c>
      <c r="N19" s="89">
        <v>0</v>
      </c>
      <c r="O19" s="101"/>
      <c r="P19" s="97">
        <v>4500</v>
      </c>
      <c r="Q19" s="89">
        <v>0</v>
      </c>
      <c r="R19" s="101"/>
      <c r="S19" s="97">
        <v>3000</v>
      </c>
      <c r="T19" s="89">
        <v>0</v>
      </c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3000</v>
      </c>
      <c r="AI19" s="89">
        <v>0</v>
      </c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166008.97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348808.97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2077238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375000</v>
      </c>
      <c r="K20" s="78">
        <f t="shared" si="1"/>
        <v>0</v>
      </c>
      <c r="L20" s="77">
        <f t="shared" si="1"/>
        <v>0</v>
      </c>
      <c r="M20" s="98">
        <f t="shared" si="1"/>
        <v>1080541</v>
      </c>
      <c r="N20" s="78">
        <f t="shared" si="1"/>
        <v>0</v>
      </c>
      <c r="O20" s="77">
        <f t="shared" si="1"/>
        <v>0</v>
      </c>
      <c r="P20" s="98">
        <f t="shared" si="1"/>
        <v>122816.08</v>
      </c>
      <c r="Q20" s="78">
        <f t="shared" si="1"/>
        <v>0</v>
      </c>
      <c r="R20" s="77">
        <f t="shared" si="1"/>
        <v>0</v>
      </c>
      <c r="S20" s="98">
        <f t="shared" si="1"/>
        <v>71184.4</v>
      </c>
      <c r="T20" s="78">
        <f t="shared" si="1"/>
        <v>0</v>
      </c>
      <c r="U20" s="77">
        <f t="shared" si="1"/>
        <v>0</v>
      </c>
      <c r="V20" s="98">
        <f t="shared" si="1"/>
        <v>51000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1262000</v>
      </c>
      <c r="AC20" s="78">
        <f t="shared" si="1"/>
        <v>0</v>
      </c>
      <c r="AD20" s="77">
        <f t="shared" si="1"/>
        <v>0</v>
      </c>
      <c r="AE20" s="98">
        <f t="shared" si="1"/>
        <v>454800</v>
      </c>
      <c r="AF20" s="78">
        <f t="shared" si="1"/>
        <v>0</v>
      </c>
      <c r="AG20" s="77">
        <f t="shared" si="1"/>
        <v>0</v>
      </c>
      <c r="AH20" s="98">
        <f t="shared" si="1"/>
        <v>33100</v>
      </c>
      <c r="AI20" s="78">
        <f t="shared" si="1"/>
        <v>0</v>
      </c>
      <c r="AJ20" s="77">
        <f t="shared" si="1"/>
        <v>0</v>
      </c>
      <c r="AK20" s="98">
        <f t="shared" si="1"/>
        <v>747850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170148.97</v>
      </c>
      <c r="BJ20" s="78">
        <f t="shared" si="1"/>
        <v>0</v>
      </c>
      <c r="BK20" s="77">
        <f t="shared" si="1"/>
        <v>0</v>
      </c>
      <c r="BL20" s="98">
        <f t="shared" si="1"/>
        <v>49355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6505033.45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>
        <v>0</v>
      </c>
      <c r="AF23" s="89">
        <v>0</v>
      </c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18000</v>
      </c>
      <c r="K24" s="89">
        <v>0</v>
      </c>
      <c r="L24" s="101"/>
      <c r="M24" s="97">
        <v>350000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510000</v>
      </c>
      <c r="AF24" s="89">
        <v>0</v>
      </c>
      <c r="AG24" s="101"/>
      <c r="AH24" s="97">
        <v>0</v>
      </c>
      <c r="AI24" s="89">
        <v>0</v>
      </c>
      <c r="AJ24" s="101"/>
      <c r="AK24" s="97">
        <v>40000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918000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15000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33000</v>
      </c>
      <c r="K28" s="78">
        <f t="shared" si="3"/>
        <v>0</v>
      </c>
      <c r="L28" s="77">
        <f t="shared" si="3"/>
        <v>0</v>
      </c>
      <c r="M28" s="98">
        <f t="shared" si="3"/>
        <v>350000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933000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263000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263000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263000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263000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1560000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1560000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1560000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1560000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2300000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2300000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600000</v>
      </c>
      <c r="BS50" s="89">
        <v>0</v>
      </c>
      <c r="BT50" s="101"/>
      <c r="BU50" s="76"/>
      <c r="BV50" s="85">
        <f t="shared" si="9"/>
        <v>600000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2900000</v>
      </c>
      <c r="BS51" s="78">
        <f>BS49+BS50</f>
        <v>0</v>
      </c>
      <c r="BT51" s="77">
        <f>BT49+BT50</f>
        <v>0</v>
      </c>
      <c r="BU51" s="85"/>
      <c r="BV51" s="85">
        <f>BV49+BV50</f>
        <v>2900000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2077238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408000</v>
      </c>
      <c r="K53" s="86">
        <f t="shared" si="11"/>
        <v>0</v>
      </c>
      <c r="L53" s="86">
        <f t="shared" si="11"/>
        <v>0</v>
      </c>
      <c r="M53" s="86">
        <f t="shared" si="11"/>
        <v>1430541</v>
      </c>
      <c r="N53" s="86">
        <f t="shared" si="11"/>
        <v>0</v>
      </c>
      <c r="O53" s="86">
        <f t="shared" si="11"/>
        <v>0</v>
      </c>
      <c r="P53" s="86">
        <f t="shared" si="11"/>
        <v>122816.08</v>
      </c>
      <c r="Q53" s="86">
        <f t="shared" si="11"/>
        <v>0</v>
      </c>
      <c r="R53" s="86">
        <f t="shared" si="11"/>
        <v>0</v>
      </c>
      <c r="S53" s="86">
        <f t="shared" si="11"/>
        <v>71184.4</v>
      </c>
      <c r="T53" s="86">
        <f t="shared" si="11"/>
        <v>0</v>
      </c>
      <c r="U53" s="86">
        <f t="shared" si="11"/>
        <v>0</v>
      </c>
      <c r="V53" s="86">
        <f t="shared" si="11"/>
        <v>51000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1262000</v>
      </c>
      <c r="AC53" s="86">
        <f t="shared" si="11"/>
        <v>0</v>
      </c>
      <c r="AD53" s="86">
        <f t="shared" si="11"/>
        <v>0</v>
      </c>
      <c r="AE53" s="86">
        <f t="shared" si="11"/>
        <v>964800</v>
      </c>
      <c r="AF53" s="86">
        <f t="shared" si="11"/>
        <v>0</v>
      </c>
      <c r="AG53" s="86">
        <f t="shared" si="11"/>
        <v>0</v>
      </c>
      <c r="AH53" s="86">
        <f t="shared" si="11"/>
        <v>33100</v>
      </c>
      <c r="AI53" s="86">
        <f t="shared" si="11"/>
        <v>0</v>
      </c>
      <c r="AJ53" s="86">
        <f t="shared" si="11"/>
        <v>0</v>
      </c>
      <c r="AK53" s="86">
        <f t="shared" si="11"/>
        <v>787850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170148.97</v>
      </c>
      <c r="BJ53" s="86">
        <f t="shared" si="11"/>
        <v>0</v>
      </c>
      <c r="BK53" s="86">
        <f t="shared" si="11"/>
        <v>0</v>
      </c>
      <c r="BL53" s="86">
        <f t="shared" si="11"/>
        <v>312355</v>
      </c>
      <c r="BM53" s="86">
        <f t="shared" si="11"/>
        <v>0</v>
      </c>
      <c r="BN53" s="86">
        <f t="shared" si="11"/>
        <v>0</v>
      </c>
      <c r="BO53" s="86">
        <f t="shared" si="11"/>
        <v>1560000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12161033.45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