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<sst xmlns="http://schemas.openxmlformats.org/spreadsheetml/2006/main" count="870" uniqueCount="149">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</sst>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30168.109999999997</v>
      </c>
      <c r="E5" s="38"/>
    </row>
    <row r="6" spans="2:5" ht="14.25">
      <c r="B6" s="8"/>
      <c r="C6" s="5" t="s">
        <v>5</v>
      </c>
      <c r="D6" s="39">
        <v>78400.56</v>
      </c>
      <c r="E6" s="40"/>
    </row>
    <row r="7" spans="2:5" ht="14.25">
      <c r="B7" s="8"/>
      <c r="C7" s="5" t="s">
        <v>6</v>
      </c>
      <c r="D7" s="39">
        <v>536553.3099999999</v>
      </c>
      <c r="E7" s="40"/>
    </row>
    <row r="8" spans="2:5" ht="15" thickBot="1">
      <c r="B8" s="9"/>
      <c r="C8" s="6" t="s">
        <v>7</v>
      </c>
      <c r="D8" s="41"/>
      <c r="E8" s="42">
        <v>2017009.25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3763002.0199999996</v>
      </c>
      <c r="E10" s="45">
        <v>4077036.1600000006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591414.2100000001</v>
      </c>
      <c r="E14" s="45">
        <v>591414.2100000001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4354416.2299999995</v>
      </c>
      <c r="E16" s="51">
        <f>E10+E11+E12+E13+E14+E15</f>
        <v>4668450.370000001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306586.38000000006</v>
      </c>
      <c r="E18" s="45">
        <v>311668.95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1300</v>
      </c>
      <c r="E20" s="59">
        <v>1300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>
        <v>0</v>
      </c>
      <c r="E22" s="50">
        <v>0</v>
      </c>
    </row>
    <row r="23" spans="2:5" ht="15" thickBot="1">
      <c r="B23" s="16">
        <v>20000</v>
      </c>
      <c r="C23" s="15" t="s">
        <v>24</v>
      </c>
      <c r="D23" s="48">
        <f>D18+D19+D20+D21+D22</f>
        <v>307886.38000000006</v>
      </c>
      <c r="E23" s="51">
        <f>E18+E19+E20+E21+E22</f>
        <v>312968.95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246922.03000000003</v>
      </c>
      <c r="E25" s="45">
        <v>247854.09</v>
      </c>
    </row>
    <row r="26" spans="2:5" ht="14.25">
      <c r="B26" s="13">
        <v>30200</v>
      </c>
      <c r="C26" s="54" t="s">
        <v>28</v>
      </c>
      <c r="D26" s="39">
        <v>73294.46000000002</v>
      </c>
      <c r="E26" s="45">
        <v>65518.710000000014</v>
      </c>
    </row>
    <row r="27" spans="2:5" ht="14.25">
      <c r="B27" s="13">
        <v>30300</v>
      </c>
      <c r="C27" s="54" t="s">
        <v>29</v>
      </c>
      <c r="D27" s="39">
        <v>0</v>
      </c>
      <c r="E27" s="45">
        <v>2.86</v>
      </c>
    </row>
    <row r="28" spans="2:5" ht="14.25">
      <c r="B28" s="13">
        <v>30400</v>
      </c>
      <c r="C28" s="54" t="s">
        <v>30</v>
      </c>
      <c r="D28" s="49">
        <v>7947.61</v>
      </c>
      <c r="E28" s="45">
        <v>7947.61</v>
      </c>
    </row>
    <row r="29" spans="2:5" ht="14.25">
      <c r="B29" s="13">
        <v>30500</v>
      </c>
      <c r="C29" s="54" t="s">
        <v>31</v>
      </c>
      <c r="D29" s="60">
        <v>190309.74000000002</v>
      </c>
      <c r="E29" s="50">
        <v>189109.74000000002</v>
      </c>
    </row>
    <row r="30" spans="2:5" ht="15" thickBot="1">
      <c r="B30" s="16">
        <v>30000</v>
      </c>
      <c r="C30" s="15" t="s">
        <v>32</v>
      </c>
      <c r="D30" s="48">
        <f>D25+D26+D27+D28+D29</f>
        <v>518473.8400000001</v>
      </c>
      <c r="E30" s="51">
        <f>E25+E26+E27+E28+E29</f>
        <v>510433.01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56661.65</v>
      </c>
    </row>
    <row r="34" spans="2:5" ht="14.25">
      <c r="B34" s="13">
        <v>40300</v>
      </c>
      <c r="C34" s="54" t="s">
        <v>37</v>
      </c>
      <c r="D34" s="61">
        <v>78645</v>
      </c>
      <c r="E34" s="45">
        <v>173875.43</v>
      </c>
    </row>
    <row r="35" spans="2:5" ht="14.25">
      <c r="B35" s="13">
        <v>40400</v>
      </c>
      <c r="C35" s="54" t="s">
        <v>38</v>
      </c>
      <c r="D35" s="39">
        <v>95000</v>
      </c>
      <c r="E35" s="45">
        <v>95000</v>
      </c>
    </row>
    <row r="36" spans="2:5" ht="14.25">
      <c r="B36" s="13">
        <v>40500</v>
      </c>
      <c r="C36" s="54" t="s">
        <v>39</v>
      </c>
      <c r="D36" s="49">
        <v>423366.52</v>
      </c>
      <c r="E36" s="50">
        <v>423366.52</v>
      </c>
    </row>
    <row r="37" spans="2:5" ht="15" thickBot="1">
      <c r="B37" s="16">
        <v>40000</v>
      </c>
      <c r="C37" s="15" t="s">
        <v>40</v>
      </c>
      <c r="D37" s="48">
        <f>D32+D33+D34+D35+D36</f>
        <v>597011.52</v>
      </c>
      <c r="E37" s="51">
        <f>E32+E33+E34+E35+E36</f>
        <v>748903.6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330619.82</v>
      </c>
      <c r="E54" s="45">
        <v>328745.82999999996</v>
      </c>
    </row>
    <row r="55" spans="2:5" ht="14.25">
      <c r="B55" s="13">
        <v>90200</v>
      </c>
      <c r="C55" s="54" t="s">
        <v>62</v>
      </c>
      <c r="D55" s="61">
        <v>475981.16000000003</v>
      </c>
      <c r="E55" s="62">
        <v>469638.0600000002</v>
      </c>
    </row>
    <row r="56" spans="2:5" ht="15" thickBot="1">
      <c r="B56" s="16">
        <v>90000</v>
      </c>
      <c r="C56" s="15" t="s">
        <v>63</v>
      </c>
      <c r="D56" s="48">
        <f>D54+D55</f>
        <v>806600.98</v>
      </c>
      <c r="E56" s="51">
        <f>E54+E55</f>
        <v>798383.8900000001</v>
      </c>
    </row>
    <row r="57" spans="2:5" ht="15" thickBot="1" thickTop="1">
      <c r="B57" s="109" t="s">
        <v>64</v>
      </c>
      <c r="C57" s="110"/>
      <c r="D57" s="52">
        <f>D16+D23+D30+D37+D43+D49+D52+D56</f>
        <v>6584388.949999999</v>
      </c>
      <c r="E57" s="55">
        <f>E16+E23+E30+E37+E43+E49+E52+E56</f>
        <v>7039139.82</v>
      </c>
    </row>
    <row r="58" spans="2:5" ht="15" thickBot="1" thickTop="1">
      <c r="B58" s="109" t="s">
        <v>65</v>
      </c>
      <c r="C58" s="110"/>
      <c r="D58" s="52">
        <f>D57+D5+D6+D7+D8</f>
        <v>7229510.929999999</v>
      </c>
      <c r="E58" s="55">
        <f>E57+E5+E6+E7+E8</f>
        <v>9056149.07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795584.8999999999</v>
      </c>
      <c r="E10" s="89">
        <v>36920.07</v>
      </c>
      <c r="F10" s="90">
        <v>790189.23</v>
      </c>
      <c r="G10" s="88"/>
      <c r="H10" s="89"/>
      <c r="I10" s="90"/>
      <c r="J10" s="97">
        <v>159056</v>
      </c>
      <c r="K10" s="89">
        <v>0</v>
      </c>
      <c r="L10" s="101">
        <v>157480.88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59031.850000000006</v>
      </c>
      <c r="AF10" s="89">
        <v>0</v>
      </c>
      <c r="AG10" s="90">
        <v>59606.609999999986</v>
      </c>
      <c r="AH10" s="91"/>
      <c r="AI10" s="89"/>
      <c r="AJ10" s="90"/>
      <c r="AK10" s="91">
        <v>24752.47</v>
      </c>
      <c r="AL10" s="89">
        <v>0</v>
      </c>
      <c r="AM10" s="90">
        <v>24716.659999999996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1038425.2199999999</v>
      </c>
      <c r="BW10" s="77">
        <f aca="true" t="shared" si="1" ref="BW10:BW19">E10+H10+K10+N10+Q10+T10+W10+Z10+AC10+AF10+AI10+AL10+AO10+AR10+AU10+AX10+BA10+BD10+BG10+BJ10+BM10+BP10+BS10</f>
        <v>36920.07</v>
      </c>
      <c r="BX10" s="79">
        <f aca="true" t="shared" si="2" ref="BX10:BX19">F10+I10+L10+O10+R10+U10+X10+AA10+AD10+AG10+AJ10+AM10+AP10+AS10+AV10+AY10+BB10+BE10+BH10+BK10+BN10+BQ10+BT10</f>
        <v>1031993.38</v>
      </c>
    </row>
    <row r="11" spans="2:76" ht="14.25">
      <c r="B11" s="13">
        <v>102</v>
      </c>
      <c r="C11" s="25" t="s">
        <v>92</v>
      </c>
      <c r="D11" s="88">
        <v>67668.76</v>
      </c>
      <c r="E11" s="89">
        <v>2260.85</v>
      </c>
      <c r="F11" s="90">
        <v>67573.16</v>
      </c>
      <c r="G11" s="88"/>
      <c r="H11" s="89"/>
      <c r="I11" s="90"/>
      <c r="J11" s="97">
        <v>11498.66</v>
      </c>
      <c r="K11" s="89">
        <v>0</v>
      </c>
      <c r="L11" s="101">
        <v>11403.46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2262.07</v>
      </c>
      <c r="AF11" s="89">
        <v>0</v>
      </c>
      <c r="AG11" s="90">
        <v>2401.2999999999997</v>
      </c>
      <c r="AH11" s="91"/>
      <c r="AI11" s="89"/>
      <c r="AJ11" s="90"/>
      <c r="AK11" s="91">
        <v>1743.65</v>
      </c>
      <c r="AL11" s="89">
        <v>0</v>
      </c>
      <c r="AM11" s="90">
        <v>1731.3300000000004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83173.14</v>
      </c>
      <c r="BW11" s="77">
        <f t="shared" si="1"/>
        <v>2260.85</v>
      </c>
      <c r="BX11" s="79">
        <f t="shared" si="2"/>
        <v>83109.25</v>
      </c>
    </row>
    <row r="12" spans="2:76" ht="14.25">
      <c r="B12" s="13">
        <v>103</v>
      </c>
      <c r="C12" s="25" t="s">
        <v>93</v>
      </c>
      <c r="D12" s="88">
        <v>419988.75999999995</v>
      </c>
      <c r="E12" s="89">
        <v>0</v>
      </c>
      <c r="F12" s="90">
        <v>386697.9900000001</v>
      </c>
      <c r="G12" s="88"/>
      <c r="H12" s="89"/>
      <c r="I12" s="90"/>
      <c r="J12" s="97">
        <v>33925.55</v>
      </c>
      <c r="K12" s="89">
        <v>0</v>
      </c>
      <c r="L12" s="101">
        <v>24369.980000000003</v>
      </c>
      <c r="M12" s="91">
        <v>518206.14999999997</v>
      </c>
      <c r="N12" s="89">
        <v>0</v>
      </c>
      <c r="O12" s="90">
        <v>486939.85000000003</v>
      </c>
      <c r="P12" s="91">
        <v>37501.240000000005</v>
      </c>
      <c r="Q12" s="89">
        <v>0</v>
      </c>
      <c r="R12" s="90">
        <v>37149.8</v>
      </c>
      <c r="S12" s="91">
        <v>15248.12</v>
      </c>
      <c r="T12" s="89">
        <v>0</v>
      </c>
      <c r="U12" s="90">
        <v>12714.21</v>
      </c>
      <c r="V12" s="91">
        <v>2706.16</v>
      </c>
      <c r="W12" s="89">
        <v>0</v>
      </c>
      <c r="X12" s="90">
        <v>2514.16</v>
      </c>
      <c r="Y12" s="91"/>
      <c r="Z12" s="89"/>
      <c r="AA12" s="90"/>
      <c r="AB12" s="91">
        <v>62806.020000000004</v>
      </c>
      <c r="AC12" s="89">
        <v>0</v>
      </c>
      <c r="AD12" s="90">
        <v>68691.33</v>
      </c>
      <c r="AE12" s="91">
        <v>327152.44999999995</v>
      </c>
      <c r="AF12" s="89">
        <v>0</v>
      </c>
      <c r="AG12" s="90">
        <v>335075.52</v>
      </c>
      <c r="AH12" s="91">
        <v>4423.8099999999995</v>
      </c>
      <c r="AI12" s="89">
        <v>0</v>
      </c>
      <c r="AJ12" s="90">
        <v>3559.2500000000005</v>
      </c>
      <c r="AK12" s="91">
        <v>30958.46</v>
      </c>
      <c r="AL12" s="89">
        <v>0</v>
      </c>
      <c r="AM12" s="90">
        <v>35308.98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1452916.72</v>
      </c>
      <c r="BW12" s="77">
        <f t="shared" si="1"/>
        <v>0</v>
      </c>
      <c r="BX12" s="79">
        <f t="shared" si="2"/>
        <v>1393021.07</v>
      </c>
    </row>
    <row r="13" spans="2:76" ht="14.25">
      <c r="B13" s="13">
        <v>104</v>
      </c>
      <c r="C13" s="25" t="s">
        <v>19</v>
      </c>
      <c r="D13" s="88">
        <v>97718.23</v>
      </c>
      <c r="E13" s="89">
        <v>0</v>
      </c>
      <c r="F13" s="90">
        <v>85908.02999999998</v>
      </c>
      <c r="G13" s="88"/>
      <c r="H13" s="89"/>
      <c r="I13" s="90"/>
      <c r="J13" s="97">
        <v>12330.65</v>
      </c>
      <c r="K13" s="89">
        <v>0</v>
      </c>
      <c r="L13" s="101">
        <v>750</v>
      </c>
      <c r="M13" s="91">
        <v>245213.53</v>
      </c>
      <c r="N13" s="89">
        <v>0</v>
      </c>
      <c r="O13" s="90">
        <v>253367.43</v>
      </c>
      <c r="P13" s="91">
        <v>46709.54</v>
      </c>
      <c r="Q13" s="89">
        <v>0</v>
      </c>
      <c r="R13" s="90">
        <v>49047.94</v>
      </c>
      <c r="S13" s="91">
        <v>45100</v>
      </c>
      <c r="T13" s="89">
        <v>0</v>
      </c>
      <c r="U13" s="90">
        <v>45100</v>
      </c>
      <c r="V13" s="91">
        <v>10500</v>
      </c>
      <c r="W13" s="89">
        <v>0</v>
      </c>
      <c r="X13" s="90">
        <v>11500</v>
      </c>
      <c r="Y13" s="91">
        <v>5804.38</v>
      </c>
      <c r="Z13" s="89">
        <v>0</v>
      </c>
      <c r="AA13" s="90">
        <v>5804.38</v>
      </c>
      <c r="AB13" s="91">
        <v>1045629</v>
      </c>
      <c r="AC13" s="89">
        <v>0</v>
      </c>
      <c r="AD13" s="90">
        <v>1048994.3</v>
      </c>
      <c r="AE13" s="91">
        <v>0</v>
      </c>
      <c r="AF13" s="89">
        <v>0</v>
      </c>
      <c r="AG13" s="90">
        <v>0</v>
      </c>
      <c r="AH13" s="91">
        <v>3500</v>
      </c>
      <c r="AI13" s="89">
        <v>0</v>
      </c>
      <c r="AJ13" s="90">
        <v>7000</v>
      </c>
      <c r="AK13" s="91">
        <v>338951.6</v>
      </c>
      <c r="AL13" s="89">
        <v>11000</v>
      </c>
      <c r="AM13" s="90">
        <v>372775.31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1851456.9300000002</v>
      </c>
      <c r="BW13" s="77">
        <f t="shared" si="1"/>
        <v>11000</v>
      </c>
      <c r="BX13" s="79">
        <f t="shared" si="2"/>
        <v>1880247.3900000001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75974.98</v>
      </c>
      <c r="BM16" s="89">
        <v>0</v>
      </c>
      <c r="BN16" s="90">
        <v>75974.98</v>
      </c>
      <c r="BO16" s="91"/>
      <c r="BP16" s="89"/>
      <c r="BQ16" s="90"/>
      <c r="BR16" s="97"/>
      <c r="BS16" s="89"/>
      <c r="BT16" s="101"/>
      <c r="BU16" s="76"/>
      <c r="BV16" s="85">
        <f t="shared" si="0"/>
        <v>75974.98</v>
      </c>
      <c r="BW16" s="77">
        <f t="shared" si="1"/>
        <v>0</v>
      </c>
      <c r="BX16" s="79">
        <f t="shared" si="2"/>
        <v>75974.98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68928.17000000001</v>
      </c>
      <c r="E19" s="89">
        <v>0</v>
      </c>
      <c r="F19" s="90">
        <v>70269.20000000001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1564.8</v>
      </c>
      <c r="N19" s="89">
        <v>0</v>
      </c>
      <c r="O19" s="101">
        <v>891.5999999999999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4603.610000000001</v>
      </c>
      <c r="AL19" s="89">
        <v>0</v>
      </c>
      <c r="AM19" s="101">
        <v>4603.610000000001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75096.58000000002</v>
      </c>
      <c r="BW19" s="77">
        <f t="shared" si="1"/>
        <v>0</v>
      </c>
      <c r="BX19" s="79">
        <f t="shared" si="2"/>
        <v>75764.41000000002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1449888.8199999998</v>
      </c>
      <c r="E20" s="78">
        <f t="shared" si="3"/>
        <v>39180.92</v>
      </c>
      <c r="F20" s="79">
        <f t="shared" si="3"/>
        <v>1400637.61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216810.86000000002</v>
      </c>
      <c r="K20" s="78">
        <f t="shared" si="3"/>
        <v>0</v>
      </c>
      <c r="L20" s="77">
        <f t="shared" si="3"/>
        <v>194004.32</v>
      </c>
      <c r="M20" s="98">
        <f t="shared" si="3"/>
        <v>764984.48</v>
      </c>
      <c r="N20" s="78">
        <f t="shared" si="3"/>
        <v>0</v>
      </c>
      <c r="O20" s="77">
        <f t="shared" si="3"/>
        <v>741198.88</v>
      </c>
      <c r="P20" s="98">
        <f t="shared" si="3"/>
        <v>84210.78</v>
      </c>
      <c r="Q20" s="78">
        <f t="shared" si="3"/>
        <v>0</v>
      </c>
      <c r="R20" s="77">
        <f t="shared" si="3"/>
        <v>86197.74</v>
      </c>
      <c r="S20" s="98">
        <f t="shared" si="3"/>
        <v>60348.12</v>
      </c>
      <c r="T20" s="78">
        <f t="shared" si="3"/>
        <v>0</v>
      </c>
      <c r="U20" s="77">
        <f t="shared" si="3"/>
        <v>57814.21</v>
      </c>
      <c r="V20" s="98">
        <f t="shared" si="3"/>
        <v>13206.16</v>
      </c>
      <c r="W20" s="78">
        <f t="shared" si="3"/>
        <v>0</v>
      </c>
      <c r="X20" s="77">
        <f t="shared" si="3"/>
        <v>14014.16</v>
      </c>
      <c r="Y20" s="98">
        <f t="shared" si="3"/>
        <v>5804.38</v>
      </c>
      <c r="Z20" s="78">
        <f t="shared" si="3"/>
        <v>0</v>
      </c>
      <c r="AA20" s="77">
        <f t="shared" si="3"/>
        <v>5804.38</v>
      </c>
      <c r="AB20" s="98">
        <f t="shared" si="3"/>
        <v>1108435.02</v>
      </c>
      <c r="AC20" s="78">
        <f t="shared" si="3"/>
        <v>0</v>
      </c>
      <c r="AD20" s="77">
        <f t="shared" si="3"/>
        <v>1117685.6300000001</v>
      </c>
      <c r="AE20" s="98">
        <f t="shared" si="3"/>
        <v>388446.36999999994</v>
      </c>
      <c r="AF20" s="78">
        <f t="shared" si="3"/>
        <v>0</v>
      </c>
      <c r="AG20" s="77">
        <f t="shared" si="3"/>
        <v>397083.43</v>
      </c>
      <c r="AH20" s="98">
        <f t="shared" si="3"/>
        <v>7923.8099999999995</v>
      </c>
      <c r="AI20" s="78">
        <f t="shared" si="3"/>
        <v>0</v>
      </c>
      <c r="AJ20" s="77">
        <f t="shared" si="3"/>
        <v>10559.25</v>
      </c>
      <c r="AK20" s="98">
        <f t="shared" si="3"/>
        <v>401009.79</v>
      </c>
      <c r="AL20" s="78">
        <f t="shared" si="3"/>
        <v>11000</v>
      </c>
      <c r="AM20" s="77">
        <f t="shared" si="3"/>
        <v>439135.89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75974.98</v>
      </c>
      <c r="BM20" s="78">
        <f t="shared" si="3"/>
        <v>0</v>
      </c>
      <c r="BN20" s="77">
        <f t="shared" si="3"/>
        <v>75974.98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4577043.57</v>
      </c>
      <c r="BW20" s="77">
        <f>BW10+BW11+BW12+BW13+BW14+BW15+BW16+BW17+BW18+BW19</f>
        <v>50180.92</v>
      </c>
      <c r="BX20" s="95">
        <f>BX10+BX11+BX12+BX13+BX14+BX15+BX16+BX17+BX18+BX19</f>
        <v>4540110.48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>
        <v>0</v>
      </c>
      <c r="AF23" s="89">
        <v>0</v>
      </c>
      <c r="AG23" s="101">
        <v>0</v>
      </c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277111.14</v>
      </c>
      <c r="E24" s="89">
        <v>8228.22</v>
      </c>
      <c r="F24" s="90">
        <v>264137.69999999995</v>
      </c>
      <c r="G24" s="88"/>
      <c r="H24" s="89"/>
      <c r="I24" s="90"/>
      <c r="J24" s="97">
        <v>0</v>
      </c>
      <c r="K24" s="89">
        <v>13908</v>
      </c>
      <c r="L24" s="101">
        <v>47570.96</v>
      </c>
      <c r="M24" s="97">
        <v>14995</v>
      </c>
      <c r="N24" s="89">
        <v>0</v>
      </c>
      <c r="O24" s="101">
        <v>0</v>
      </c>
      <c r="P24" s="97"/>
      <c r="Q24" s="89"/>
      <c r="R24" s="101"/>
      <c r="S24" s="97">
        <v>55772</v>
      </c>
      <c r="T24" s="89">
        <v>7399.3</v>
      </c>
      <c r="U24" s="101">
        <v>28488.010000000002</v>
      </c>
      <c r="V24" s="97"/>
      <c r="W24" s="89"/>
      <c r="X24" s="101"/>
      <c r="Y24" s="97">
        <v>78640.76000000001</v>
      </c>
      <c r="Z24" s="89">
        <v>0</v>
      </c>
      <c r="AA24" s="101">
        <v>136782.61</v>
      </c>
      <c r="AB24" s="97">
        <v>0</v>
      </c>
      <c r="AC24" s="89">
        <v>0</v>
      </c>
      <c r="AD24" s="101">
        <v>0</v>
      </c>
      <c r="AE24" s="97">
        <v>261154.48999999993</v>
      </c>
      <c r="AF24" s="89">
        <v>264726.07</v>
      </c>
      <c r="AG24" s="101">
        <v>365262.85000000003</v>
      </c>
      <c r="AH24" s="97"/>
      <c r="AI24" s="89"/>
      <c r="AJ24" s="101"/>
      <c r="AK24" s="97">
        <v>138397.08000000002</v>
      </c>
      <c r="AL24" s="89">
        <v>0</v>
      </c>
      <c r="AM24" s="101">
        <v>223437.56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826070.47</v>
      </c>
      <c r="BW24" s="77">
        <f t="shared" si="4"/>
        <v>294261.59</v>
      </c>
      <c r="BX24" s="79">
        <f t="shared" si="4"/>
        <v>1065679.69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16086.92</v>
      </c>
      <c r="AF27" s="89">
        <v>0</v>
      </c>
      <c r="AG27" s="101">
        <v>16086.92</v>
      </c>
      <c r="AH27" s="97"/>
      <c r="AI27" s="89"/>
      <c r="AJ27" s="101"/>
      <c r="AK27" s="97">
        <v>5133.77</v>
      </c>
      <c r="AL27" s="89">
        <v>0</v>
      </c>
      <c r="AM27" s="101">
        <v>628.96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21220.690000000002</v>
      </c>
      <c r="BW27" s="77">
        <f t="shared" si="4"/>
        <v>0</v>
      </c>
      <c r="BX27" s="79">
        <f t="shared" si="4"/>
        <v>16715.88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277111.14</v>
      </c>
      <c r="E28" s="78">
        <f t="shared" si="5"/>
        <v>8228.22</v>
      </c>
      <c r="F28" s="79">
        <f t="shared" si="5"/>
        <v>264137.69999999995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13908</v>
      </c>
      <c r="L28" s="77">
        <f t="shared" si="5"/>
        <v>47570.96</v>
      </c>
      <c r="M28" s="98">
        <f t="shared" si="5"/>
        <v>14995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55772</v>
      </c>
      <c r="T28" s="78">
        <f t="shared" si="5"/>
        <v>7399.3</v>
      </c>
      <c r="U28" s="77">
        <f t="shared" si="5"/>
        <v>28488.010000000002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78640.76000000001</v>
      </c>
      <c r="Z28" s="78">
        <f t="shared" si="5"/>
        <v>0</v>
      </c>
      <c r="AA28" s="77">
        <f t="shared" si="5"/>
        <v>136782.61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277241.4099999999</v>
      </c>
      <c r="AF28" s="78">
        <f t="shared" si="5"/>
        <v>264726.07</v>
      </c>
      <c r="AG28" s="77">
        <f t="shared" si="5"/>
        <v>381349.77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143530.85</v>
      </c>
      <c r="AL28" s="78">
        <f t="shared" si="6"/>
        <v>0</v>
      </c>
      <c r="AM28" s="77">
        <f t="shared" si="6"/>
        <v>224066.52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847291.1599999999</v>
      </c>
      <c r="BW28" s="77">
        <f>BW23+BW24+BW25+BW26+BW27</f>
        <v>294261.59</v>
      </c>
      <c r="BX28" s="95">
        <f>BX23+BX24+BX25+BX26+BX27</f>
        <v>1082395.5699999998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262655.92</v>
      </c>
      <c r="BM40" s="89">
        <v>0</v>
      </c>
      <c r="BN40" s="101">
        <v>262655.92</v>
      </c>
      <c r="BO40" s="97"/>
      <c r="BP40" s="89"/>
      <c r="BQ40" s="101"/>
      <c r="BR40" s="97"/>
      <c r="BS40" s="89"/>
      <c r="BT40" s="101"/>
      <c r="BU40" s="76"/>
      <c r="BV40" s="85">
        <f t="shared" si="10"/>
        <v>262655.92</v>
      </c>
      <c r="BW40" s="77">
        <f t="shared" si="10"/>
        <v>0</v>
      </c>
      <c r="BX40" s="79">
        <f t="shared" si="10"/>
        <v>262655.92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262655.92</v>
      </c>
      <c r="BM42" s="78">
        <f t="shared" si="12"/>
        <v>0</v>
      </c>
      <c r="BN42" s="77">
        <f t="shared" si="12"/>
        <v>262655.92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262655.92</v>
      </c>
      <c r="BW42" s="77">
        <f>BW38+BW39+BW40+BW41</f>
        <v>0</v>
      </c>
      <c r="BX42" s="95">
        <f>BX38+BX39+BX40+BX41</f>
        <v>262655.92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330619.82</v>
      </c>
      <c r="BS49" s="89">
        <v>0</v>
      </c>
      <c r="BT49" s="101">
        <v>324572.51000000007</v>
      </c>
      <c r="BU49" s="76"/>
      <c r="BV49" s="85">
        <f aca="true" t="shared" si="15" ref="BV49:BX50">D49+G49+J49+M49+P49+S49+V49+Y49+AB49+AE49+AH49+AK49+AN49+AQ49+AT49+AW49+AZ49+BC49+BF49+BI49+BL49+BO49+BR49</f>
        <v>330619.82</v>
      </c>
      <c r="BW49" s="77">
        <f t="shared" si="15"/>
        <v>0</v>
      </c>
      <c r="BX49" s="79">
        <f t="shared" si="15"/>
        <v>324572.51000000007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475981.1599999999</v>
      </c>
      <c r="BS50" s="89">
        <v>0</v>
      </c>
      <c r="BT50" s="101">
        <v>508798.08999999997</v>
      </c>
      <c r="BU50" s="76"/>
      <c r="BV50" s="85">
        <f t="shared" si="15"/>
        <v>475981.1599999999</v>
      </c>
      <c r="BW50" s="77">
        <f t="shared" si="15"/>
        <v>0</v>
      </c>
      <c r="BX50" s="79">
        <f t="shared" si="15"/>
        <v>508798.08999999997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806600.98</v>
      </c>
      <c r="BS51" s="78">
        <f>BS49+BS50</f>
        <v>0</v>
      </c>
      <c r="BT51" s="77">
        <f>BT49+BT50</f>
        <v>833370.6000000001</v>
      </c>
      <c r="BU51" s="85"/>
      <c r="BV51" s="85">
        <f>BV49+BV50</f>
        <v>806600.98</v>
      </c>
      <c r="BW51" s="77">
        <f>BW49+BW50</f>
        <v>0</v>
      </c>
      <c r="BX51" s="95">
        <f>BX49+BX50</f>
        <v>833370.6000000001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1726999.96</v>
      </c>
      <c r="E53" s="86">
        <f t="shared" si="18"/>
        <v>47409.14</v>
      </c>
      <c r="F53" s="86">
        <f t="shared" si="18"/>
        <v>1664775.31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216810.86000000002</v>
      </c>
      <c r="K53" s="86">
        <f t="shared" si="18"/>
        <v>13908</v>
      </c>
      <c r="L53" s="86">
        <f t="shared" si="18"/>
        <v>241575.28</v>
      </c>
      <c r="M53" s="86">
        <f t="shared" si="18"/>
        <v>779979.48</v>
      </c>
      <c r="N53" s="86">
        <f t="shared" si="18"/>
        <v>0</v>
      </c>
      <c r="O53" s="86">
        <f t="shared" si="18"/>
        <v>741198.88</v>
      </c>
      <c r="P53" s="86">
        <f t="shared" si="18"/>
        <v>84210.78</v>
      </c>
      <c r="Q53" s="86">
        <f t="shared" si="18"/>
        <v>0</v>
      </c>
      <c r="R53" s="86">
        <f t="shared" si="18"/>
        <v>86197.74</v>
      </c>
      <c r="S53" s="86">
        <f t="shared" si="18"/>
        <v>116120.12</v>
      </c>
      <c r="T53" s="86">
        <f t="shared" si="18"/>
        <v>7399.3</v>
      </c>
      <c r="U53" s="86">
        <f t="shared" si="18"/>
        <v>86302.22</v>
      </c>
      <c r="V53" s="86">
        <f t="shared" si="18"/>
        <v>13206.16</v>
      </c>
      <c r="W53" s="86">
        <f t="shared" si="18"/>
        <v>0</v>
      </c>
      <c r="X53" s="86">
        <f t="shared" si="18"/>
        <v>14014.16</v>
      </c>
      <c r="Y53" s="86">
        <f t="shared" si="18"/>
        <v>84445.14000000001</v>
      </c>
      <c r="Z53" s="86">
        <f t="shared" si="18"/>
        <v>0</v>
      </c>
      <c r="AA53" s="86">
        <f t="shared" si="18"/>
        <v>142586.99</v>
      </c>
      <c r="AB53" s="86">
        <f t="shared" si="18"/>
        <v>1108435.02</v>
      </c>
      <c r="AC53" s="86">
        <f t="shared" si="18"/>
        <v>0</v>
      </c>
      <c r="AD53" s="86">
        <f t="shared" si="18"/>
        <v>1117685.6300000001</v>
      </c>
      <c r="AE53" s="86">
        <f t="shared" si="18"/>
        <v>665687.7799999998</v>
      </c>
      <c r="AF53" s="86">
        <f t="shared" si="18"/>
        <v>264726.07</v>
      </c>
      <c r="AG53" s="86">
        <f t="shared" si="18"/>
        <v>778433.2</v>
      </c>
      <c r="AH53" s="86">
        <f t="shared" si="18"/>
        <v>7923.8099999999995</v>
      </c>
      <c r="AI53" s="86">
        <f t="shared" si="18"/>
        <v>0</v>
      </c>
      <c r="AJ53" s="86">
        <f aca="true" t="shared" si="19" ref="AJ53:BT53">AJ20+AJ28+AJ35+AJ42+AJ46+AJ51</f>
        <v>10559.25</v>
      </c>
      <c r="AK53" s="86">
        <f t="shared" si="19"/>
        <v>544540.64</v>
      </c>
      <c r="AL53" s="86">
        <f t="shared" si="19"/>
        <v>11000</v>
      </c>
      <c r="AM53" s="86">
        <f t="shared" si="19"/>
        <v>663202.41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338630.89999999997</v>
      </c>
      <c r="BM53" s="86">
        <f t="shared" si="19"/>
        <v>0</v>
      </c>
      <c r="BN53" s="86">
        <f t="shared" si="19"/>
        <v>338630.89999999997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806600.98</v>
      </c>
      <c r="BS53" s="86">
        <f t="shared" si="19"/>
        <v>0</v>
      </c>
      <c r="BT53" s="86">
        <f t="shared" si="19"/>
        <v>833370.6000000001</v>
      </c>
      <c r="BU53" s="86">
        <f>BU8</f>
        <v>0</v>
      </c>
      <c r="BV53" s="102">
        <f>BV8+BV20+BV28+BV35+BV42+BV46+BV51</f>
        <v>6493591.630000001</v>
      </c>
      <c r="BW53" s="87">
        <f>BW20+BW28+BW35+BW42+BW46+BW51</f>
        <v>344442.51</v>
      </c>
      <c r="BX53" s="87">
        <f>BX20+BX28+BX35+BX42+BX46+BX51</f>
        <v>6718532.57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391476.78999999794</v>
      </c>
      <c r="BW54" s="93"/>
      <c r="BX54" s="94">
        <f>IF((Spese_Rendiconto_2018!BX53-Entrate_Rendiconto_2018!E58)&lt;0,Entrate_Rendiconto_2018!E58-Spese_Rendiconto_2018!BX53,0)</f>
        <v>2337616.5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2019-10-01T08:37:18Z</dcterms:modified>
  <cp:category/>
  <cp:version/>
  <cp:contentType/>
  <cp:contentStatus/>
</cp:coreProperties>
</file>