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<sst xmlns="http://schemas.openxmlformats.org/spreadsheetml/2006/main" count="870" uniqueCount="149">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</sst>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81375.53</v>
      </c>
      <c r="E5" s="38"/>
    </row>
    <row r="6" spans="2:5" ht="14.25">
      <c r="B6" s="8"/>
      <c r="C6" s="5" t="s">
        <v>5</v>
      </c>
      <c r="D6" s="39">
        <v>142079.01</v>
      </c>
      <c r="E6" s="40"/>
    </row>
    <row r="7" spans="2:5" ht="14.25">
      <c r="B7" s="8"/>
      <c r="C7" s="5" t="s">
        <v>6</v>
      </c>
      <c r="D7" s="39">
        <v>303191.4</v>
      </c>
      <c r="E7" s="40"/>
    </row>
    <row r="8" spans="2:5" ht="15" thickBot="1">
      <c r="B8" s="9"/>
      <c r="C8" s="6" t="s">
        <v>7</v>
      </c>
      <c r="D8" s="41"/>
      <c r="E8" s="42">
        <v>2437642.65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3680694.3</v>
      </c>
      <c r="E10" s="45">
        <v>3338999.0899999994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553761.36</v>
      </c>
      <c r="E14" s="45">
        <v>574038.7900000002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4234455.66</v>
      </c>
      <c r="E16" s="51">
        <f>E10+E11+E12+E13+E14+E15</f>
        <v>3913037.8799999994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229251.12</v>
      </c>
      <c r="E18" s="45">
        <v>237722.46000000002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3000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>
        <v>0</v>
      </c>
      <c r="E22" s="50">
        <v>0</v>
      </c>
    </row>
    <row r="23" spans="2:5" ht="15" thickBot="1">
      <c r="B23" s="16">
        <v>20000</v>
      </c>
      <c r="C23" s="15" t="s">
        <v>24</v>
      </c>
      <c r="D23" s="48">
        <f>D18+D19+D20+D21+D22</f>
        <v>229251.12</v>
      </c>
      <c r="E23" s="51">
        <f>E18+E19+E20+E21+E22</f>
        <v>240722.46000000002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258690.35</v>
      </c>
      <c r="E25" s="45">
        <v>264485.79999999993</v>
      </c>
    </row>
    <row r="26" spans="2:5" ht="14.25">
      <c r="B26" s="13">
        <v>30200</v>
      </c>
      <c r="C26" s="54" t="s">
        <v>28</v>
      </c>
      <c r="D26" s="39">
        <v>86750.70999999996</v>
      </c>
      <c r="E26" s="45">
        <v>55274.100000000006</v>
      </c>
    </row>
    <row r="27" spans="2:5" ht="14.25">
      <c r="B27" s="13">
        <v>30300</v>
      </c>
      <c r="C27" s="54" t="s">
        <v>29</v>
      </c>
      <c r="D27" s="39">
        <v>4.59</v>
      </c>
      <c r="E27" s="45">
        <v>1.73</v>
      </c>
    </row>
    <row r="28" spans="2:5" ht="14.25">
      <c r="B28" s="13">
        <v>30400</v>
      </c>
      <c r="C28" s="54" t="s">
        <v>30</v>
      </c>
      <c r="D28" s="49">
        <v>0</v>
      </c>
      <c r="E28" s="45">
        <v>0</v>
      </c>
    </row>
    <row r="29" spans="2:5" ht="14.25">
      <c r="B29" s="13">
        <v>30500</v>
      </c>
      <c r="C29" s="54" t="s">
        <v>31</v>
      </c>
      <c r="D29" s="60">
        <v>176166.35</v>
      </c>
      <c r="E29" s="50">
        <v>166866.35</v>
      </c>
    </row>
    <row r="30" spans="2:5" ht="15" thickBot="1">
      <c r="B30" s="16">
        <v>30000</v>
      </c>
      <c r="C30" s="15" t="s">
        <v>32</v>
      </c>
      <c r="D30" s="48">
        <f>D25+D26+D27+D28+D29</f>
        <v>521612</v>
      </c>
      <c r="E30" s="51">
        <f>E25+E26+E27+E28+E29</f>
        <v>486627.97999999986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56661.65</v>
      </c>
      <c r="E33" s="59">
        <v>0</v>
      </c>
    </row>
    <row r="34" spans="2:5" ht="14.25">
      <c r="B34" s="13">
        <v>40300</v>
      </c>
      <c r="C34" s="54" t="s">
        <v>37</v>
      </c>
      <c r="D34" s="61">
        <v>97999.15999999999</v>
      </c>
      <c r="E34" s="45">
        <v>34420.96</v>
      </c>
    </row>
    <row r="35" spans="2:5" ht="14.25">
      <c r="B35" s="13">
        <v>40400</v>
      </c>
      <c r="C35" s="54" t="s">
        <v>38</v>
      </c>
      <c r="D35" s="39">
        <v>30050</v>
      </c>
      <c r="E35" s="45">
        <v>30050</v>
      </c>
    </row>
    <row r="36" spans="2:5" ht="14.25">
      <c r="B36" s="13">
        <v>40500</v>
      </c>
      <c r="C36" s="54" t="s">
        <v>39</v>
      </c>
      <c r="D36" s="49">
        <v>642227.96</v>
      </c>
      <c r="E36" s="50">
        <v>719811.3599999999</v>
      </c>
    </row>
    <row r="37" spans="2:5" ht="15" thickBot="1">
      <c r="B37" s="16">
        <v>40000</v>
      </c>
      <c r="C37" s="15" t="s">
        <v>40</v>
      </c>
      <c r="D37" s="48">
        <f>D32+D33+D34+D35+D36</f>
        <v>826938.77</v>
      </c>
      <c r="E37" s="51">
        <f>E32+E33+E34+E35+E36</f>
        <v>784282.3199999998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284531.13000000006</v>
      </c>
      <c r="E54" s="45">
        <v>284531.13000000006</v>
      </c>
    </row>
    <row r="55" spans="2:5" ht="14.25">
      <c r="B55" s="13">
        <v>90200</v>
      </c>
      <c r="C55" s="54" t="s">
        <v>62</v>
      </c>
      <c r="D55" s="61">
        <v>473651.85000000003</v>
      </c>
      <c r="E55" s="62">
        <v>464113.4099999999</v>
      </c>
    </row>
    <row r="56" spans="2:5" ht="15" thickBot="1">
      <c r="B56" s="16">
        <v>90000</v>
      </c>
      <c r="C56" s="15" t="s">
        <v>63</v>
      </c>
      <c r="D56" s="48">
        <f>D54+D55</f>
        <v>758182.9800000001</v>
      </c>
      <c r="E56" s="51">
        <f>E54+E55</f>
        <v>748644.54</v>
      </c>
    </row>
    <row r="57" spans="2:5" ht="15" thickBot="1" thickTop="1">
      <c r="B57" s="109" t="s">
        <v>64</v>
      </c>
      <c r="C57" s="110"/>
      <c r="D57" s="52">
        <f>D16+D23+D30+D37+D43+D49+D52+D56</f>
        <v>6570440.530000001</v>
      </c>
      <c r="E57" s="55">
        <f>E16+E23+E30+E37+E43+E49+E52+E56</f>
        <v>6173315.179999999</v>
      </c>
    </row>
    <row r="58" spans="2:5" ht="15" thickBot="1" thickTop="1">
      <c r="B58" s="109" t="s">
        <v>65</v>
      </c>
      <c r="C58" s="110"/>
      <c r="D58" s="52">
        <f>D57+D5+D6+D7+D8</f>
        <v>7097086.470000002</v>
      </c>
      <c r="E58" s="55">
        <f>E57+E5+E6+E7+E8</f>
        <v>8610957.829999998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742580.9299999999</v>
      </c>
      <c r="E10" s="89">
        <v>26769.02</v>
      </c>
      <c r="F10" s="90">
        <v>745340.8600000001</v>
      </c>
      <c r="G10" s="88"/>
      <c r="H10" s="89"/>
      <c r="I10" s="90"/>
      <c r="J10" s="97">
        <v>159450.6</v>
      </c>
      <c r="K10" s="89">
        <v>0</v>
      </c>
      <c r="L10" s="101">
        <v>158107.65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79546.29999999999</v>
      </c>
      <c r="AF10" s="89">
        <v>0</v>
      </c>
      <c r="AG10" s="90">
        <v>80036.64999999998</v>
      </c>
      <c r="AH10" s="91"/>
      <c r="AI10" s="89"/>
      <c r="AJ10" s="90"/>
      <c r="AK10" s="91">
        <v>24049.36</v>
      </c>
      <c r="AL10" s="89">
        <v>0</v>
      </c>
      <c r="AM10" s="90">
        <v>24047.14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1005627.1899999998</v>
      </c>
      <c r="BW10" s="77">
        <f aca="true" t="shared" si="1" ref="BW10:BW19">E10+H10+K10+N10+Q10+T10+W10+Z10+AC10+AF10+AI10+AL10+AO10+AR10+AU10+AX10+BA10+BD10+BG10+BJ10+BM10+BP10+BS10</f>
        <v>26769.02</v>
      </c>
      <c r="BX10" s="79">
        <f aca="true" t="shared" si="2" ref="BX10:BX19">F10+I10+L10+O10+R10+U10+X10+AA10+AD10+AG10+AJ10+AM10+AP10+AS10+AV10+AY10+BB10+BE10+BH10+BK10+BN10+BQ10+BT10</f>
        <v>1007532.3000000002</v>
      </c>
    </row>
    <row r="11" spans="2:76" ht="14.25">
      <c r="B11" s="13">
        <v>102</v>
      </c>
      <c r="C11" s="25" t="s">
        <v>92</v>
      </c>
      <c r="D11" s="88">
        <v>62370.299999999996</v>
      </c>
      <c r="E11" s="89">
        <v>1934.94</v>
      </c>
      <c r="F11" s="90">
        <v>62369.420000000006</v>
      </c>
      <c r="G11" s="88"/>
      <c r="H11" s="89"/>
      <c r="I11" s="90"/>
      <c r="J11" s="97">
        <v>11356.04</v>
      </c>
      <c r="K11" s="89">
        <v>0</v>
      </c>
      <c r="L11" s="101">
        <v>11249.03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4149.79</v>
      </c>
      <c r="AF11" s="89">
        <v>0</v>
      </c>
      <c r="AG11" s="90">
        <v>4255.44</v>
      </c>
      <c r="AH11" s="91"/>
      <c r="AI11" s="89"/>
      <c r="AJ11" s="90"/>
      <c r="AK11" s="91">
        <v>1638.07</v>
      </c>
      <c r="AL11" s="89">
        <v>0</v>
      </c>
      <c r="AM11" s="90">
        <v>1637.99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79514.2</v>
      </c>
      <c r="BW11" s="77">
        <f t="shared" si="1"/>
        <v>1934.94</v>
      </c>
      <c r="BX11" s="79">
        <f t="shared" si="2"/>
        <v>79511.88000000002</v>
      </c>
    </row>
    <row r="12" spans="2:76" ht="14.25">
      <c r="B12" s="13">
        <v>103</v>
      </c>
      <c r="C12" s="25" t="s">
        <v>93</v>
      </c>
      <c r="D12" s="88">
        <v>364023.7299999999</v>
      </c>
      <c r="E12" s="89">
        <v>1464.15</v>
      </c>
      <c r="F12" s="90">
        <v>327913.01</v>
      </c>
      <c r="G12" s="88"/>
      <c r="H12" s="89"/>
      <c r="I12" s="90"/>
      <c r="J12" s="97">
        <v>15749.890000000001</v>
      </c>
      <c r="K12" s="89">
        <v>0</v>
      </c>
      <c r="L12" s="101">
        <v>22040.519999999997</v>
      </c>
      <c r="M12" s="91">
        <v>517110.78</v>
      </c>
      <c r="N12" s="89">
        <v>0</v>
      </c>
      <c r="O12" s="90">
        <v>555744.8500000001</v>
      </c>
      <c r="P12" s="91">
        <v>38203.15</v>
      </c>
      <c r="Q12" s="89">
        <v>0</v>
      </c>
      <c r="R12" s="90">
        <v>35050.36</v>
      </c>
      <c r="S12" s="91">
        <v>13416.239999999998</v>
      </c>
      <c r="T12" s="89">
        <v>0</v>
      </c>
      <c r="U12" s="90">
        <v>13717.66</v>
      </c>
      <c r="V12" s="91">
        <v>822</v>
      </c>
      <c r="W12" s="89">
        <v>0</v>
      </c>
      <c r="X12" s="90">
        <v>3702</v>
      </c>
      <c r="Y12" s="91"/>
      <c r="Z12" s="89"/>
      <c r="AA12" s="90"/>
      <c r="AB12" s="91">
        <v>65702.67000000001</v>
      </c>
      <c r="AC12" s="89">
        <v>0</v>
      </c>
      <c r="AD12" s="90">
        <v>66727.90000000001</v>
      </c>
      <c r="AE12" s="91">
        <v>360139.80999999994</v>
      </c>
      <c r="AF12" s="89">
        <v>0</v>
      </c>
      <c r="AG12" s="90">
        <v>355106.91000000003</v>
      </c>
      <c r="AH12" s="91">
        <v>2173.2799999999997</v>
      </c>
      <c r="AI12" s="89">
        <v>0</v>
      </c>
      <c r="AJ12" s="90">
        <v>2294.8599999999997</v>
      </c>
      <c r="AK12" s="91">
        <v>26393.91</v>
      </c>
      <c r="AL12" s="89">
        <v>0</v>
      </c>
      <c r="AM12" s="90">
        <v>26082.74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1403735.46</v>
      </c>
      <c r="BW12" s="77">
        <f t="shared" si="1"/>
        <v>1464.15</v>
      </c>
      <c r="BX12" s="79">
        <f t="shared" si="2"/>
        <v>1408380.8100000003</v>
      </c>
    </row>
    <row r="13" spans="2:76" ht="14.25">
      <c r="B13" s="13">
        <v>104</v>
      </c>
      <c r="C13" s="25" t="s">
        <v>19</v>
      </c>
      <c r="D13" s="88">
        <v>47780.44</v>
      </c>
      <c r="E13" s="89">
        <v>0</v>
      </c>
      <c r="F13" s="90">
        <v>60403.560000000005</v>
      </c>
      <c r="G13" s="88"/>
      <c r="H13" s="89"/>
      <c r="I13" s="90"/>
      <c r="J13" s="97">
        <v>12528.05</v>
      </c>
      <c r="K13" s="89">
        <v>0</v>
      </c>
      <c r="L13" s="101">
        <v>3627</v>
      </c>
      <c r="M13" s="91">
        <v>211185.2</v>
      </c>
      <c r="N13" s="89">
        <v>0</v>
      </c>
      <c r="O13" s="90">
        <v>207592.2</v>
      </c>
      <c r="P13" s="91">
        <v>48832.07</v>
      </c>
      <c r="Q13" s="89">
        <v>0</v>
      </c>
      <c r="R13" s="90">
        <v>49832.07</v>
      </c>
      <c r="S13" s="91">
        <v>45100</v>
      </c>
      <c r="T13" s="89">
        <v>0</v>
      </c>
      <c r="U13" s="90">
        <v>57100</v>
      </c>
      <c r="V13" s="91">
        <v>12500</v>
      </c>
      <c r="W13" s="89">
        <v>0</v>
      </c>
      <c r="X13" s="90">
        <v>11500</v>
      </c>
      <c r="Y13" s="91"/>
      <c r="Z13" s="89"/>
      <c r="AA13" s="90"/>
      <c r="AB13" s="91">
        <v>1023797</v>
      </c>
      <c r="AC13" s="89">
        <v>0</v>
      </c>
      <c r="AD13" s="90">
        <v>1034431.46</v>
      </c>
      <c r="AE13" s="91">
        <v>0</v>
      </c>
      <c r="AF13" s="89">
        <v>0</v>
      </c>
      <c r="AG13" s="90">
        <v>0</v>
      </c>
      <c r="AH13" s="91">
        <v>7500</v>
      </c>
      <c r="AI13" s="89">
        <v>0</v>
      </c>
      <c r="AJ13" s="90">
        <v>6000</v>
      </c>
      <c r="AK13" s="91">
        <v>362239.6</v>
      </c>
      <c r="AL13" s="89">
        <v>0</v>
      </c>
      <c r="AM13" s="90">
        <v>321182.16000000003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1771462.3599999999</v>
      </c>
      <c r="BW13" s="77">
        <f t="shared" si="1"/>
        <v>0</v>
      </c>
      <c r="BX13" s="79">
        <f t="shared" si="2"/>
        <v>1751668.4500000002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89146.55</v>
      </c>
      <c r="BM16" s="89">
        <v>0</v>
      </c>
      <c r="BN16" s="90">
        <v>89146.55</v>
      </c>
      <c r="BO16" s="91"/>
      <c r="BP16" s="89"/>
      <c r="BQ16" s="90"/>
      <c r="BR16" s="97"/>
      <c r="BS16" s="89"/>
      <c r="BT16" s="101"/>
      <c r="BU16" s="76"/>
      <c r="BV16" s="85">
        <f t="shared" si="0"/>
        <v>89146.55</v>
      </c>
      <c r="BW16" s="77">
        <f t="shared" si="1"/>
        <v>0</v>
      </c>
      <c r="BX16" s="79">
        <f t="shared" si="2"/>
        <v>89146.55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59281.78</v>
      </c>
      <c r="E19" s="89">
        <v>0</v>
      </c>
      <c r="F19" s="90">
        <v>70110.68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1784.6</v>
      </c>
      <c r="N19" s="89">
        <v>0</v>
      </c>
      <c r="O19" s="101">
        <v>2395.4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10067.5</v>
      </c>
      <c r="AL19" s="89">
        <v>0</v>
      </c>
      <c r="AM19" s="101">
        <v>10137.5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71133.88</v>
      </c>
      <c r="BW19" s="77">
        <f t="shared" si="1"/>
        <v>0</v>
      </c>
      <c r="BX19" s="79">
        <f t="shared" si="2"/>
        <v>82643.57999999999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1276037.18</v>
      </c>
      <c r="E20" s="78">
        <f t="shared" si="3"/>
        <v>30168.11</v>
      </c>
      <c r="F20" s="79">
        <f t="shared" si="3"/>
        <v>1266137.53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199084.58000000002</v>
      </c>
      <c r="K20" s="78">
        <f t="shared" si="3"/>
        <v>0</v>
      </c>
      <c r="L20" s="77">
        <f t="shared" si="3"/>
        <v>195024.19999999998</v>
      </c>
      <c r="M20" s="98">
        <f t="shared" si="3"/>
        <v>730080.58</v>
      </c>
      <c r="N20" s="78">
        <f t="shared" si="3"/>
        <v>0</v>
      </c>
      <c r="O20" s="77">
        <f t="shared" si="3"/>
        <v>765732.4500000001</v>
      </c>
      <c r="P20" s="98">
        <f t="shared" si="3"/>
        <v>87035.22</v>
      </c>
      <c r="Q20" s="78">
        <f t="shared" si="3"/>
        <v>0</v>
      </c>
      <c r="R20" s="77">
        <f t="shared" si="3"/>
        <v>84882.43</v>
      </c>
      <c r="S20" s="98">
        <f t="shared" si="3"/>
        <v>58516.24</v>
      </c>
      <c r="T20" s="78">
        <f t="shared" si="3"/>
        <v>0</v>
      </c>
      <c r="U20" s="77">
        <f t="shared" si="3"/>
        <v>70817.66</v>
      </c>
      <c r="V20" s="98">
        <f t="shared" si="3"/>
        <v>13322</v>
      </c>
      <c r="W20" s="78">
        <f t="shared" si="3"/>
        <v>0</v>
      </c>
      <c r="X20" s="77">
        <f t="shared" si="3"/>
        <v>15202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1089499.67</v>
      </c>
      <c r="AC20" s="78">
        <f t="shared" si="3"/>
        <v>0</v>
      </c>
      <c r="AD20" s="77">
        <f t="shared" si="3"/>
        <v>1101159.3599999999</v>
      </c>
      <c r="AE20" s="98">
        <f t="shared" si="3"/>
        <v>443835.8999999999</v>
      </c>
      <c r="AF20" s="78">
        <f t="shared" si="3"/>
        <v>0</v>
      </c>
      <c r="AG20" s="77">
        <f t="shared" si="3"/>
        <v>439399</v>
      </c>
      <c r="AH20" s="98">
        <f t="shared" si="3"/>
        <v>9673.279999999999</v>
      </c>
      <c r="AI20" s="78">
        <f t="shared" si="3"/>
        <v>0</v>
      </c>
      <c r="AJ20" s="77">
        <f t="shared" si="3"/>
        <v>8294.86</v>
      </c>
      <c r="AK20" s="98">
        <f t="shared" si="3"/>
        <v>424388.43999999994</v>
      </c>
      <c r="AL20" s="78">
        <f t="shared" si="3"/>
        <v>0</v>
      </c>
      <c r="AM20" s="77">
        <f t="shared" si="3"/>
        <v>383087.53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89146.55</v>
      </c>
      <c r="BM20" s="78">
        <f t="shared" si="3"/>
        <v>0</v>
      </c>
      <c r="BN20" s="77">
        <f t="shared" si="3"/>
        <v>89146.55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4420619.639999999</v>
      </c>
      <c r="BW20" s="77">
        <f>BW10+BW11+BW12+BW13+BW14+BW15+BW16+BW17+BW18+BW19</f>
        <v>30168.11</v>
      </c>
      <c r="BX20" s="95">
        <f>BX10+BX11+BX12+BX13+BX14+BX15+BX16+BX17+BX18+BX19</f>
        <v>4418883.57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>
        <v>5148</v>
      </c>
      <c r="AF23" s="89">
        <v>0</v>
      </c>
      <c r="AG23" s="101">
        <v>5148</v>
      </c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5148</v>
      </c>
      <c r="BW23" s="77">
        <f t="shared" si="4"/>
        <v>0</v>
      </c>
      <c r="BX23" s="79">
        <f t="shared" si="4"/>
        <v>5148</v>
      </c>
    </row>
    <row r="24" spans="2:76" ht="14.25">
      <c r="B24" s="13">
        <v>202</v>
      </c>
      <c r="C24" s="25" t="s">
        <v>104</v>
      </c>
      <c r="D24" s="88">
        <v>144100.97</v>
      </c>
      <c r="E24" s="89">
        <v>0</v>
      </c>
      <c r="F24" s="90">
        <v>168442.99</v>
      </c>
      <c r="G24" s="88"/>
      <c r="H24" s="89"/>
      <c r="I24" s="90"/>
      <c r="J24" s="97">
        <v>67575.45999999999</v>
      </c>
      <c r="K24" s="89">
        <v>0</v>
      </c>
      <c r="L24" s="101">
        <v>19995.46</v>
      </c>
      <c r="M24" s="97">
        <v>0</v>
      </c>
      <c r="N24" s="89">
        <v>0</v>
      </c>
      <c r="O24" s="101">
        <v>37132.34</v>
      </c>
      <c r="P24" s="97"/>
      <c r="Q24" s="89"/>
      <c r="R24" s="101"/>
      <c r="S24" s="97">
        <v>16019.65</v>
      </c>
      <c r="T24" s="89">
        <v>0</v>
      </c>
      <c r="U24" s="101">
        <v>14120.24</v>
      </c>
      <c r="V24" s="97"/>
      <c r="W24" s="89"/>
      <c r="X24" s="101"/>
      <c r="Y24" s="97">
        <v>195529.37</v>
      </c>
      <c r="Z24" s="89">
        <v>0</v>
      </c>
      <c r="AA24" s="101">
        <v>209906.68</v>
      </c>
      <c r="AB24" s="97"/>
      <c r="AC24" s="89"/>
      <c r="AD24" s="101"/>
      <c r="AE24" s="97">
        <v>472695.94999999995</v>
      </c>
      <c r="AF24" s="89">
        <v>0</v>
      </c>
      <c r="AG24" s="101">
        <v>494087.75999999995</v>
      </c>
      <c r="AH24" s="97"/>
      <c r="AI24" s="89"/>
      <c r="AJ24" s="101"/>
      <c r="AK24" s="97">
        <v>282120.16</v>
      </c>
      <c r="AL24" s="89">
        <v>78400.56</v>
      </c>
      <c r="AM24" s="101">
        <v>187787.69999999995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1178041.5599999998</v>
      </c>
      <c r="BW24" s="77">
        <f t="shared" si="4"/>
        <v>78400.56</v>
      </c>
      <c r="BX24" s="79">
        <f t="shared" si="4"/>
        <v>1131473.17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3050</v>
      </c>
      <c r="V27" s="97"/>
      <c r="W27" s="89"/>
      <c r="X27" s="101"/>
      <c r="Y27" s="97">
        <v>0</v>
      </c>
      <c r="Z27" s="89">
        <v>0</v>
      </c>
      <c r="AA27" s="101">
        <v>2579</v>
      </c>
      <c r="AB27" s="97"/>
      <c r="AC27" s="89"/>
      <c r="AD27" s="101"/>
      <c r="AE27" s="97">
        <v>16086.92</v>
      </c>
      <c r="AF27" s="89">
        <v>0</v>
      </c>
      <c r="AG27" s="101">
        <v>32173.84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16086.92</v>
      </c>
      <c r="BW27" s="77">
        <f t="shared" si="4"/>
        <v>0</v>
      </c>
      <c r="BX27" s="79">
        <f t="shared" si="4"/>
        <v>37802.84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144100.97</v>
      </c>
      <c r="E28" s="78">
        <f t="shared" si="5"/>
        <v>0</v>
      </c>
      <c r="F28" s="79">
        <f t="shared" si="5"/>
        <v>168442.99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67575.45999999999</v>
      </c>
      <c r="K28" s="78">
        <f t="shared" si="5"/>
        <v>0</v>
      </c>
      <c r="L28" s="77">
        <f t="shared" si="5"/>
        <v>19995.46</v>
      </c>
      <c r="M28" s="98">
        <f t="shared" si="5"/>
        <v>0</v>
      </c>
      <c r="N28" s="78">
        <f t="shared" si="5"/>
        <v>0</v>
      </c>
      <c r="O28" s="77">
        <f t="shared" si="5"/>
        <v>37132.34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16019.65</v>
      </c>
      <c r="T28" s="78">
        <f t="shared" si="5"/>
        <v>0</v>
      </c>
      <c r="U28" s="77">
        <f t="shared" si="5"/>
        <v>17170.239999999998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195529.37</v>
      </c>
      <c r="Z28" s="78">
        <f t="shared" si="5"/>
        <v>0</v>
      </c>
      <c r="AA28" s="77">
        <f t="shared" si="5"/>
        <v>212485.68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493930.86999999994</v>
      </c>
      <c r="AF28" s="78">
        <f t="shared" si="5"/>
        <v>0</v>
      </c>
      <c r="AG28" s="77">
        <f t="shared" si="5"/>
        <v>531409.6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282120.16</v>
      </c>
      <c r="AL28" s="78">
        <f t="shared" si="6"/>
        <v>78400.56</v>
      </c>
      <c r="AM28" s="77">
        <f t="shared" si="6"/>
        <v>187787.69999999995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1199276.4799999997</v>
      </c>
      <c r="BW28" s="77">
        <f>BW23+BW24+BW25+BW26+BW27</f>
        <v>78400.56</v>
      </c>
      <c r="BX28" s="95">
        <f>BX23+BX24+BX25+BX26+BX27</f>
        <v>1174424.01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281394.21</v>
      </c>
      <c r="BM40" s="89">
        <v>0</v>
      </c>
      <c r="BN40" s="101">
        <v>281394.21</v>
      </c>
      <c r="BO40" s="97"/>
      <c r="BP40" s="89"/>
      <c r="BQ40" s="101"/>
      <c r="BR40" s="97"/>
      <c r="BS40" s="89"/>
      <c r="BT40" s="101"/>
      <c r="BU40" s="76"/>
      <c r="BV40" s="85">
        <f t="shared" si="10"/>
        <v>281394.21</v>
      </c>
      <c r="BW40" s="77">
        <f t="shared" si="10"/>
        <v>0</v>
      </c>
      <c r="BX40" s="79">
        <f t="shared" si="10"/>
        <v>281394.21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281394.21</v>
      </c>
      <c r="BM42" s="78">
        <f t="shared" si="12"/>
        <v>0</v>
      </c>
      <c r="BN42" s="77">
        <f t="shared" si="12"/>
        <v>281394.21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281394.21</v>
      </c>
      <c r="BW42" s="77">
        <f>BW38+BW39+BW40+BW41</f>
        <v>0</v>
      </c>
      <c r="BX42" s="95">
        <f>BX38+BX39+BX40+BX41</f>
        <v>281394.21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284531.13000000006</v>
      </c>
      <c r="BS49" s="89">
        <v>0</v>
      </c>
      <c r="BT49" s="101">
        <v>280331.56</v>
      </c>
      <c r="BU49" s="76"/>
      <c r="BV49" s="85">
        <f aca="true" t="shared" si="15" ref="BV49:BX50">D49+G49+J49+M49+P49+S49+V49+Y49+AB49+AE49+AH49+AK49+AN49+AQ49+AT49+AW49+AZ49+BC49+BF49+BI49+BL49+BO49+BR49</f>
        <v>284531.13000000006</v>
      </c>
      <c r="BW49" s="77">
        <f t="shared" si="15"/>
        <v>0</v>
      </c>
      <c r="BX49" s="79">
        <f t="shared" si="15"/>
        <v>280331.56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473651.85000000003</v>
      </c>
      <c r="BS50" s="89">
        <v>0</v>
      </c>
      <c r="BT50" s="101">
        <v>438915.23</v>
      </c>
      <c r="BU50" s="76"/>
      <c r="BV50" s="85">
        <f t="shared" si="15"/>
        <v>473651.85000000003</v>
      </c>
      <c r="BW50" s="77">
        <f t="shared" si="15"/>
        <v>0</v>
      </c>
      <c r="BX50" s="79">
        <f t="shared" si="15"/>
        <v>438915.23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758182.9800000001</v>
      </c>
      <c r="BS51" s="78">
        <f>BS49+BS50</f>
        <v>0</v>
      </c>
      <c r="BT51" s="77">
        <f>BT49+BT50</f>
        <v>719246.79</v>
      </c>
      <c r="BU51" s="85"/>
      <c r="BV51" s="85">
        <f>BV49+BV50</f>
        <v>758182.9800000001</v>
      </c>
      <c r="BW51" s="77">
        <f>BW49+BW50</f>
        <v>0</v>
      </c>
      <c r="BX51" s="95">
        <f>BX49+BX50</f>
        <v>719246.79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1420138.15</v>
      </c>
      <c r="E53" s="86">
        <f t="shared" si="18"/>
        <v>30168.11</v>
      </c>
      <c r="F53" s="86">
        <f t="shared" si="18"/>
        <v>1434580.52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266660.04000000004</v>
      </c>
      <c r="K53" s="86">
        <f t="shared" si="18"/>
        <v>0</v>
      </c>
      <c r="L53" s="86">
        <f t="shared" si="18"/>
        <v>215019.65999999997</v>
      </c>
      <c r="M53" s="86">
        <f t="shared" si="18"/>
        <v>730080.58</v>
      </c>
      <c r="N53" s="86">
        <f t="shared" si="18"/>
        <v>0</v>
      </c>
      <c r="O53" s="86">
        <f t="shared" si="18"/>
        <v>802864.79</v>
      </c>
      <c r="P53" s="86">
        <f t="shared" si="18"/>
        <v>87035.22</v>
      </c>
      <c r="Q53" s="86">
        <f t="shared" si="18"/>
        <v>0</v>
      </c>
      <c r="R53" s="86">
        <f t="shared" si="18"/>
        <v>84882.43</v>
      </c>
      <c r="S53" s="86">
        <f t="shared" si="18"/>
        <v>74535.89</v>
      </c>
      <c r="T53" s="86">
        <f t="shared" si="18"/>
        <v>0</v>
      </c>
      <c r="U53" s="86">
        <f t="shared" si="18"/>
        <v>87987.9</v>
      </c>
      <c r="V53" s="86">
        <f t="shared" si="18"/>
        <v>13322</v>
      </c>
      <c r="W53" s="86">
        <f t="shared" si="18"/>
        <v>0</v>
      </c>
      <c r="X53" s="86">
        <f t="shared" si="18"/>
        <v>15202</v>
      </c>
      <c r="Y53" s="86">
        <f t="shared" si="18"/>
        <v>195529.37</v>
      </c>
      <c r="Z53" s="86">
        <f t="shared" si="18"/>
        <v>0</v>
      </c>
      <c r="AA53" s="86">
        <f t="shared" si="18"/>
        <v>212485.68</v>
      </c>
      <c r="AB53" s="86">
        <f t="shared" si="18"/>
        <v>1089499.67</v>
      </c>
      <c r="AC53" s="86">
        <f t="shared" si="18"/>
        <v>0</v>
      </c>
      <c r="AD53" s="86">
        <f t="shared" si="18"/>
        <v>1101159.3599999999</v>
      </c>
      <c r="AE53" s="86">
        <f t="shared" si="18"/>
        <v>937766.7699999998</v>
      </c>
      <c r="AF53" s="86">
        <f t="shared" si="18"/>
        <v>0</v>
      </c>
      <c r="AG53" s="86">
        <f t="shared" si="18"/>
        <v>970808.6</v>
      </c>
      <c r="AH53" s="86">
        <f t="shared" si="18"/>
        <v>9673.279999999999</v>
      </c>
      <c r="AI53" s="86">
        <f t="shared" si="18"/>
        <v>0</v>
      </c>
      <c r="AJ53" s="86">
        <f aca="true" t="shared" si="19" ref="AJ53:BT53">AJ20+AJ28+AJ35+AJ42+AJ46+AJ51</f>
        <v>8294.86</v>
      </c>
      <c r="AK53" s="86">
        <f t="shared" si="19"/>
        <v>706508.5999999999</v>
      </c>
      <c r="AL53" s="86">
        <f t="shared" si="19"/>
        <v>78400.56</v>
      </c>
      <c r="AM53" s="86">
        <f t="shared" si="19"/>
        <v>570875.23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370540.76</v>
      </c>
      <c r="BM53" s="86">
        <f t="shared" si="19"/>
        <v>0</v>
      </c>
      <c r="BN53" s="86">
        <f t="shared" si="19"/>
        <v>370540.76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758182.9800000001</v>
      </c>
      <c r="BS53" s="86">
        <f t="shared" si="19"/>
        <v>0</v>
      </c>
      <c r="BT53" s="86">
        <f t="shared" si="19"/>
        <v>719246.79</v>
      </c>
      <c r="BU53" s="86">
        <f>BU8</f>
        <v>0</v>
      </c>
      <c r="BV53" s="102">
        <f>BV8+BV20+BV28+BV35+BV42+BV46+BV51</f>
        <v>6659473.309999999</v>
      </c>
      <c r="BW53" s="87">
        <f>BW20+BW28+BW35+BW42+BW46+BW51</f>
        <v>108568.67</v>
      </c>
      <c r="BX53" s="87">
        <f>BX20+BX28+BX35+BX42+BX46+BX51</f>
        <v>6593948.58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329044.49000000296</v>
      </c>
      <c r="BW54" s="93"/>
      <c r="BX54" s="94">
        <f>IF((Spese_Rendiconto_2017!BX53-Entrate_Rendiconto_2017!E58)&lt;0,Entrate_Rendiconto_2017!E58-Spese_Rendiconto_2017!BX53,0)</f>
        <v>2017009.2499999981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2018-06-05T10:14:04Z</dcterms:modified>
  <cp:category/>
  <cp:version/>
  <cp:contentType/>
  <cp:contentStatus/>
</cp:coreProperties>
</file>