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<sst xmlns="http://schemas.openxmlformats.org/spreadsheetml/2006/main" count="870" uniqueCount="149">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</sst>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7943.73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127100.00000000001</v>
      </c>
      <c r="E7" s="40"/>
    </row>
    <row r="8" spans="2:5" ht="15.75" thickBot="1">
      <c r="B8" s="9"/>
      <c r="C8" s="6" t="s">
        <v>7</v>
      </c>
      <c r="D8" s="41"/>
      <c r="E8" s="42">
        <v>200713.94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582025.35</v>
      </c>
      <c r="E10" s="45">
        <v>598841.72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9028.47</v>
      </c>
      <c r="E13" s="45">
        <v>8636.98</v>
      </c>
    </row>
    <row r="14" spans="2:5" ht="15">
      <c r="B14" s="13">
        <v>10301</v>
      </c>
      <c r="C14" s="54" t="s">
        <v>11</v>
      </c>
      <c r="D14" s="39">
        <v>113187.6</v>
      </c>
      <c r="E14" s="45">
        <v>116545.97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704241.4199999999</v>
      </c>
      <c r="E16" s="51">
        <f>E10+E11+E12+E13+E14+E15</f>
        <v>724024.6699999999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50062.08</v>
      </c>
      <c r="E18" s="45">
        <v>93925.99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50062.08</v>
      </c>
      <c r="E23" s="51">
        <f>E18+E19+E20+E21+E22</f>
        <v>93925.99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50209.17</v>
      </c>
      <c r="E25" s="45">
        <v>41847.41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0.29</v>
      </c>
      <c r="E27" s="45">
        <v>0.29</v>
      </c>
    </row>
    <row r="28" spans="2:5" ht="15">
      <c r="B28" s="13">
        <v>30400</v>
      </c>
      <c r="C28" s="54" t="s">
        <v>30</v>
      </c>
      <c r="D28" s="49">
        <v>39872.29</v>
      </c>
      <c r="E28" s="45">
        <v>39872.29</v>
      </c>
    </row>
    <row r="29" spans="2:5" ht="15">
      <c r="B29" s="13">
        <v>30500</v>
      </c>
      <c r="C29" s="54" t="s">
        <v>31</v>
      </c>
      <c r="D29" s="60">
        <v>35973.75</v>
      </c>
      <c r="E29" s="50">
        <v>43411.990000000005</v>
      </c>
    </row>
    <row r="30" spans="2:5" ht="15.75" thickBot="1">
      <c r="B30" s="16">
        <v>30000</v>
      </c>
      <c r="C30" s="15" t="s">
        <v>32</v>
      </c>
      <c r="D30" s="48">
        <f>D25+D26+D27+D28+D29</f>
        <v>126055.5</v>
      </c>
      <c r="E30" s="51">
        <f>E25+E26+E27+E28+E29</f>
        <v>125131.98000000001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19700</v>
      </c>
      <c r="E35" s="45">
        <v>19700</v>
      </c>
    </row>
    <row r="36" spans="2:5" ht="15">
      <c r="B36" s="13">
        <v>40500</v>
      </c>
      <c r="C36" s="54" t="s">
        <v>39</v>
      </c>
      <c r="D36" s="49">
        <v>51482.85</v>
      </c>
      <c r="E36" s="50">
        <v>53557.2</v>
      </c>
    </row>
    <row r="37" spans="2:5" ht="15.75" thickBot="1">
      <c r="B37" s="16">
        <v>40000</v>
      </c>
      <c r="C37" s="15" t="s">
        <v>40</v>
      </c>
      <c r="D37" s="48">
        <f>D32+D33+D34+D35+D36</f>
        <v>71182.85</v>
      </c>
      <c r="E37" s="51">
        <f>E32+E33+E34+E35+E36</f>
        <v>73257.2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74983.67999999998</v>
      </c>
      <c r="E54" s="45">
        <v>73482.64</v>
      </c>
    </row>
    <row r="55" spans="2:5" ht="15">
      <c r="B55" s="13">
        <v>90200</v>
      </c>
      <c r="C55" s="54" t="s">
        <v>62</v>
      </c>
      <c r="D55" s="61">
        <v>12562.000000000002</v>
      </c>
      <c r="E55" s="62">
        <v>12644.36</v>
      </c>
    </row>
    <row r="56" spans="2:5" ht="15.75" thickBot="1">
      <c r="B56" s="16">
        <v>90000</v>
      </c>
      <c r="C56" s="15" t="s">
        <v>63</v>
      </c>
      <c r="D56" s="48">
        <f>D54+D55</f>
        <v>87545.67999999998</v>
      </c>
      <c r="E56" s="51">
        <f>E54+E55</f>
        <v>86127</v>
      </c>
    </row>
    <row r="57" spans="2:5" ht="16.5" thickBot="1" thickTop="1">
      <c r="B57" s="109" t="s">
        <v>64</v>
      </c>
      <c r="C57" s="110"/>
      <c r="D57" s="52">
        <f>D16+D23+D30+D37+D43+D49+D52+D56</f>
        <v>1039087.5299999998</v>
      </c>
      <c r="E57" s="55">
        <f>E16+E23+E30+E37+E43+E49+E52+E56</f>
        <v>1102466.8399999999</v>
      </c>
    </row>
    <row r="58" spans="2:5" ht="16.5" thickBot="1" thickTop="1">
      <c r="B58" s="109" t="s">
        <v>65</v>
      </c>
      <c r="C58" s="110"/>
      <c r="D58" s="52">
        <f>D57+D5+D6+D7+D8</f>
        <v>1174131.2599999998</v>
      </c>
      <c r="E58" s="55">
        <f>E57+E5+E6+E7+E8</f>
        <v>1303180.7799999998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35098.200000000004</v>
      </c>
      <c r="E10" s="89">
        <v>0</v>
      </c>
      <c r="F10" s="90">
        <v>34461.3</v>
      </c>
      <c r="G10" s="88"/>
      <c r="H10" s="89"/>
      <c r="I10" s="90"/>
      <c r="J10" s="97">
        <v>2757.39</v>
      </c>
      <c r="K10" s="89">
        <v>0</v>
      </c>
      <c r="L10" s="101">
        <v>2762.9900000000002</v>
      </c>
      <c r="M10" s="91">
        <v>2966.17</v>
      </c>
      <c r="N10" s="89">
        <v>0</v>
      </c>
      <c r="O10" s="90">
        <v>2966.1699999999996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2224.23</v>
      </c>
      <c r="AC10" s="89">
        <v>0</v>
      </c>
      <c r="AD10" s="90">
        <v>2202.62</v>
      </c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43045.990000000005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42393.08</v>
      </c>
    </row>
    <row r="11" spans="2:76" ht="15">
      <c r="B11" s="13">
        <v>102</v>
      </c>
      <c r="C11" s="25" t="s">
        <v>92</v>
      </c>
      <c r="D11" s="88">
        <v>7635.410000000001</v>
      </c>
      <c r="E11" s="89">
        <v>0</v>
      </c>
      <c r="F11" s="90">
        <v>7709.840000000001</v>
      </c>
      <c r="G11" s="88"/>
      <c r="H11" s="89"/>
      <c r="I11" s="90"/>
      <c r="J11" s="97">
        <v>188.7</v>
      </c>
      <c r="K11" s="89">
        <v>0</v>
      </c>
      <c r="L11" s="101">
        <v>188.7</v>
      </c>
      <c r="M11" s="91">
        <v>154.7</v>
      </c>
      <c r="N11" s="89">
        <v>0</v>
      </c>
      <c r="O11" s="90">
        <v>154.7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138.81</v>
      </c>
      <c r="AC11" s="89">
        <v>0</v>
      </c>
      <c r="AD11" s="90">
        <v>138.81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8117.620000000001</v>
      </c>
      <c r="BW11" s="77">
        <f t="shared" si="1"/>
        <v>0</v>
      </c>
      <c r="BX11" s="79">
        <f t="shared" si="2"/>
        <v>8192.050000000001</v>
      </c>
    </row>
    <row r="12" spans="2:76" ht="15">
      <c r="B12" s="13">
        <v>103</v>
      </c>
      <c r="C12" s="25" t="s">
        <v>93</v>
      </c>
      <c r="D12" s="88">
        <v>133667.73</v>
      </c>
      <c r="E12" s="89">
        <v>0</v>
      </c>
      <c r="F12" s="90">
        <v>143091.88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55050.609999999986</v>
      </c>
      <c r="N12" s="89">
        <v>0</v>
      </c>
      <c r="O12" s="90">
        <v>55952.76999999999</v>
      </c>
      <c r="P12" s="91">
        <v>8163.5</v>
      </c>
      <c r="Q12" s="89">
        <v>0</v>
      </c>
      <c r="R12" s="90">
        <v>6649.6900000000005</v>
      </c>
      <c r="S12" s="91">
        <v>13576.73</v>
      </c>
      <c r="T12" s="89">
        <v>0</v>
      </c>
      <c r="U12" s="90">
        <v>13111.15</v>
      </c>
      <c r="V12" s="91">
        <v>390.01</v>
      </c>
      <c r="W12" s="89">
        <v>0</v>
      </c>
      <c r="X12" s="90">
        <v>0</v>
      </c>
      <c r="Y12" s="91">
        <v>0</v>
      </c>
      <c r="Z12" s="89">
        <v>0</v>
      </c>
      <c r="AA12" s="90">
        <v>4187.04</v>
      </c>
      <c r="AB12" s="91">
        <v>179534.27</v>
      </c>
      <c r="AC12" s="89">
        <v>0</v>
      </c>
      <c r="AD12" s="90">
        <v>182279.21000000005</v>
      </c>
      <c r="AE12" s="91">
        <v>27627.08</v>
      </c>
      <c r="AF12" s="89">
        <v>0</v>
      </c>
      <c r="AG12" s="90">
        <v>35149.54</v>
      </c>
      <c r="AH12" s="91">
        <v>0</v>
      </c>
      <c r="AI12" s="89">
        <v>0</v>
      </c>
      <c r="AJ12" s="90">
        <v>0</v>
      </c>
      <c r="AK12" s="91">
        <v>8283.48</v>
      </c>
      <c r="AL12" s="89">
        <v>0</v>
      </c>
      <c r="AM12" s="90">
        <v>7027.89</v>
      </c>
      <c r="AN12" s="91">
        <v>0</v>
      </c>
      <c r="AO12" s="89">
        <v>0</v>
      </c>
      <c r="AP12" s="90">
        <v>0</v>
      </c>
      <c r="AQ12" s="91">
        <v>1324.3899999999999</v>
      </c>
      <c r="AR12" s="89">
        <v>0</v>
      </c>
      <c r="AS12" s="90">
        <v>1141.06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427617.8</v>
      </c>
      <c r="BW12" s="77">
        <f t="shared" si="1"/>
        <v>0</v>
      </c>
      <c r="BX12" s="79">
        <f t="shared" si="2"/>
        <v>448590.23000000004</v>
      </c>
    </row>
    <row r="13" spans="2:76" ht="15">
      <c r="B13" s="13">
        <v>104</v>
      </c>
      <c r="C13" s="25" t="s">
        <v>19</v>
      </c>
      <c r="D13" s="88">
        <v>117985.01000000001</v>
      </c>
      <c r="E13" s="89">
        <v>0</v>
      </c>
      <c r="F13" s="90">
        <v>95546.3</v>
      </c>
      <c r="G13" s="88"/>
      <c r="H13" s="89"/>
      <c r="I13" s="90"/>
      <c r="J13" s="97">
        <v>31960.7</v>
      </c>
      <c r="K13" s="89">
        <v>0</v>
      </c>
      <c r="L13" s="101">
        <v>30086.48</v>
      </c>
      <c r="M13" s="91">
        <v>38739.090000000004</v>
      </c>
      <c r="N13" s="89">
        <v>0</v>
      </c>
      <c r="O13" s="90">
        <v>38739.090000000004</v>
      </c>
      <c r="P13" s="91">
        <v>400</v>
      </c>
      <c r="Q13" s="89">
        <v>0</v>
      </c>
      <c r="R13" s="90">
        <v>400</v>
      </c>
      <c r="S13" s="91">
        <v>5335</v>
      </c>
      <c r="T13" s="89">
        <v>0</v>
      </c>
      <c r="U13" s="90">
        <v>4635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64028.47</v>
      </c>
      <c r="AC13" s="89">
        <v>0</v>
      </c>
      <c r="AD13" s="90">
        <v>59548.66</v>
      </c>
      <c r="AE13" s="91">
        <v>17210.41</v>
      </c>
      <c r="AF13" s="89">
        <v>0</v>
      </c>
      <c r="AG13" s="90">
        <v>10000</v>
      </c>
      <c r="AH13" s="91"/>
      <c r="AI13" s="89"/>
      <c r="AJ13" s="90"/>
      <c r="AK13" s="91">
        <v>54572.5</v>
      </c>
      <c r="AL13" s="89">
        <v>0</v>
      </c>
      <c r="AM13" s="90">
        <v>54925.229999999996</v>
      </c>
      <c r="AN13" s="91">
        <v>0</v>
      </c>
      <c r="AO13" s="89">
        <v>0</v>
      </c>
      <c r="AP13" s="90">
        <v>0</v>
      </c>
      <c r="AQ13" s="91">
        <v>1300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331531.18</v>
      </c>
      <c r="BW13" s="77">
        <f t="shared" si="1"/>
        <v>0</v>
      </c>
      <c r="BX13" s="79">
        <f t="shared" si="2"/>
        <v>293880.76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6422.64</v>
      </c>
      <c r="E16" s="89">
        <v>0</v>
      </c>
      <c r="F16" s="90">
        <v>6422.64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111.88999999999999</v>
      </c>
      <c r="AC16" s="89">
        <v>0</v>
      </c>
      <c r="AD16" s="90">
        <v>111.88999999999999</v>
      </c>
      <c r="AE16" s="97">
        <v>7144.71</v>
      </c>
      <c r="AF16" s="89">
        <v>0</v>
      </c>
      <c r="AG16" s="101">
        <v>7144.71</v>
      </c>
      <c r="AH16" s="97"/>
      <c r="AI16" s="89"/>
      <c r="AJ16" s="101"/>
      <c r="AK16" s="97">
        <v>2539.52</v>
      </c>
      <c r="AL16" s="89">
        <v>0</v>
      </c>
      <c r="AM16" s="101">
        <v>2539.52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16218.760000000002</v>
      </c>
      <c r="BW16" s="77">
        <f t="shared" si="1"/>
        <v>0</v>
      </c>
      <c r="BX16" s="79">
        <f t="shared" si="2"/>
        <v>16218.760000000002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28391</v>
      </c>
      <c r="E18" s="89">
        <v>0</v>
      </c>
      <c r="F18" s="90">
        <v>20086.75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28391</v>
      </c>
      <c r="BW18" s="77">
        <f t="shared" si="1"/>
        <v>0</v>
      </c>
      <c r="BX18" s="79">
        <f t="shared" si="2"/>
        <v>20086.75</v>
      </c>
    </row>
    <row r="19" spans="2:76" ht="15">
      <c r="B19" s="13">
        <v>110</v>
      </c>
      <c r="C19" s="25" t="s">
        <v>98</v>
      </c>
      <c r="D19" s="88">
        <v>12390</v>
      </c>
      <c r="E19" s="89">
        <v>0</v>
      </c>
      <c r="F19" s="90">
        <v>12390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12390</v>
      </c>
      <c r="BW19" s="77">
        <f t="shared" si="1"/>
        <v>0</v>
      </c>
      <c r="BX19" s="79">
        <f t="shared" si="2"/>
        <v>12390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341589.99000000005</v>
      </c>
      <c r="E20" s="78">
        <f t="shared" si="3"/>
        <v>0</v>
      </c>
      <c r="F20" s="79">
        <f t="shared" si="3"/>
        <v>319708.71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34906.79</v>
      </c>
      <c r="K20" s="78">
        <f t="shared" si="3"/>
        <v>0</v>
      </c>
      <c r="L20" s="77">
        <f t="shared" si="3"/>
        <v>33038.17</v>
      </c>
      <c r="M20" s="98">
        <f t="shared" si="3"/>
        <v>96910.56999999999</v>
      </c>
      <c r="N20" s="78">
        <f t="shared" si="3"/>
        <v>0</v>
      </c>
      <c r="O20" s="77">
        <f t="shared" si="3"/>
        <v>97812.73</v>
      </c>
      <c r="P20" s="98">
        <f t="shared" si="3"/>
        <v>8563.5</v>
      </c>
      <c r="Q20" s="78">
        <f t="shared" si="3"/>
        <v>0</v>
      </c>
      <c r="R20" s="77">
        <f t="shared" si="3"/>
        <v>7049.6900000000005</v>
      </c>
      <c r="S20" s="98">
        <f t="shared" si="3"/>
        <v>18911.73</v>
      </c>
      <c r="T20" s="78">
        <f t="shared" si="3"/>
        <v>0</v>
      </c>
      <c r="U20" s="77">
        <f t="shared" si="3"/>
        <v>17746.15</v>
      </c>
      <c r="V20" s="98">
        <f t="shared" si="3"/>
        <v>390.01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4187.04</v>
      </c>
      <c r="AB20" s="98">
        <f t="shared" si="3"/>
        <v>246037.67</v>
      </c>
      <c r="AC20" s="78">
        <f t="shared" si="3"/>
        <v>0</v>
      </c>
      <c r="AD20" s="77">
        <f t="shared" si="3"/>
        <v>244281.19000000006</v>
      </c>
      <c r="AE20" s="98">
        <f t="shared" si="3"/>
        <v>51982.200000000004</v>
      </c>
      <c r="AF20" s="78">
        <f t="shared" si="3"/>
        <v>0</v>
      </c>
      <c r="AG20" s="77">
        <f t="shared" si="3"/>
        <v>52294.25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65395.49999999999</v>
      </c>
      <c r="AL20" s="78">
        <f t="shared" si="3"/>
        <v>0</v>
      </c>
      <c r="AM20" s="77">
        <f t="shared" si="3"/>
        <v>64492.63999999999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2624.39</v>
      </c>
      <c r="AR20" s="78">
        <f t="shared" si="3"/>
        <v>0</v>
      </c>
      <c r="AS20" s="77">
        <f t="shared" si="3"/>
        <v>1141.06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867312.35</v>
      </c>
      <c r="BW20" s="77">
        <f>BW10+BW11+BW12+BW13+BW14+BW15+BW16+BW17+BW18+BW19</f>
        <v>0</v>
      </c>
      <c r="BX20" s="95">
        <f>BX10+BX11+BX12+BX13+BX14+BX15+BX16+BX17+BX18+BX19</f>
        <v>841751.6300000001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47467.31</v>
      </c>
      <c r="E24" s="89">
        <v>62015.93</v>
      </c>
      <c r="F24" s="90">
        <v>14269.73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32110.44</v>
      </c>
      <c r="T24" s="89">
        <v>0</v>
      </c>
      <c r="U24" s="101">
        <v>80398.31</v>
      </c>
      <c r="V24" s="97"/>
      <c r="W24" s="89"/>
      <c r="X24" s="101"/>
      <c r="Y24" s="97">
        <v>0</v>
      </c>
      <c r="Z24" s="89">
        <v>4245.6</v>
      </c>
      <c r="AA24" s="101">
        <v>0</v>
      </c>
      <c r="AB24" s="97">
        <v>0</v>
      </c>
      <c r="AC24" s="89">
        <v>0</v>
      </c>
      <c r="AD24" s="101">
        <v>0</v>
      </c>
      <c r="AE24" s="97"/>
      <c r="AF24" s="89"/>
      <c r="AG24" s="101"/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79577.75</v>
      </c>
      <c r="BW24" s="77">
        <f t="shared" si="4"/>
        <v>66261.53</v>
      </c>
      <c r="BX24" s="79">
        <f t="shared" si="4"/>
        <v>94668.04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10000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10000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2600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981.27</v>
      </c>
      <c r="AL27" s="89">
        <v>0</v>
      </c>
      <c r="AM27" s="101">
        <v>981.27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981.27</v>
      </c>
      <c r="BW27" s="77">
        <f t="shared" si="4"/>
        <v>0</v>
      </c>
      <c r="BX27" s="79">
        <f t="shared" si="4"/>
        <v>3581.27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47467.31</v>
      </c>
      <c r="E28" s="78">
        <f t="shared" si="5"/>
        <v>62015.93</v>
      </c>
      <c r="F28" s="79">
        <f t="shared" si="5"/>
        <v>14269.73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2600</v>
      </c>
      <c r="S28" s="98">
        <f t="shared" si="5"/>
        <v>32110.44</v>
      </c>
      <c r="T28" s="78">
        <f t="shared" si="5"/>
        <v>0</v>
      </c>
      <c r="U28" s="77">
        <f t="shared" si="5"/>
        <v>80398.31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4245.6</v>
      </c>
      <c r="AA28" s="77">
        <f t="shared" si="5"/>
        <v>0</v>
      </c>
      <c r="AB28" s="98">
        <f t="shared" si="5"/>
        <v>10000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981.27</v>
      </c>
      <c r="AL28" s="78">
        <f t="shared" si="6"/>
        <v>0</v>
      </c>
      <c r="AM28" s="77">
        <f t="shared" si="6"/>
        <v>981.27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90559.02</v>
      </c>
      <c r="BW28" s="77">
        <f>BW23+BW24+BW25+BW26+BW27</f>
        <v>66261.53</v>
      </c>
      <c r="BX28" s="95">
        <f>BX23+BX24+BX25+BX26+BX27</f>
        <v>98249.31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50638.7</v>
      </c>
      <c r="BM40" s="89">
        <v>0</v>
      </c>
      <c r="BN40" s="101">
        <v>50638.7</v>
      </c>
      <c r="BO40" s="97"/>
      <c r="BP40" s="89"/>
      <c r="BQ40" s="101"/>
      <c r="BR40" s="97"/>
      <c r="BS40" s="89"/>
      <c r="BT40" s="101"/>
      <c r="BU40" s="76"/>
      <c r="BV40" s="85">
        <f t="shared" si="10"/>
        <v>50638.7</v>
      </c>
      <c r="BW40" s="77">
        <f t="shared" si="10"/>
        <v>0</v>
      </c>
      <c r="BX40" s="79">
        <f t="shared" si="10"/>
        <v>50638.7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50638.7</v>
      </c>
      <c r="BM42" s="78">
        <f t="shared" si="12"/>
        <v>0</v>
      </c>
      <c r="BN42" s="77">
        <f t="shared" si="12"/>
        <v>50638.7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50638.7</v>
      </c>
      <c r="BW42" s="77">
        <f>BW38+BW39+BW40+BW41</f>
        <v>0</v>
      </c>
      <c r="BX42" s="95">
        <f>BX38+BX39+BX40+BX41</f>
        <v>50638.7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74983.68000000001</v>
      </c>
      <c r="BS49" s="89">
        <v>0</v>
      </c>
      <c r="BT49" s="101">
        <v>72037.09</v>
      </c>
      <c r="BU49" s="76"/>
      <c r="BV49" s="85">
        <f aca="true" t="shared" si="15" ref="BV49:BX50">D49+G49+J49+M49+P49+S49+V49+Y49+AB49+AE49+AH49+AK49+AN49+AQ49+AT49+AW49+AZ49+BC49+BF49+BI49+BL49+BO49+BR49</f>
        <v>74983.68000000001</v>
      </c>
      <c r="BW49" s="77">
        <f t="shared" si="15"/>
        <v>0</v>
      </c>
      <c r="BX49" s="79">
        <f t="shared" si="15"/>
        <v>72037.09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12562.000000000002</v>
      </c>
      <c r="BS50" s="89">
        <v>0</v>
      </c>
      <c r="BT50" s="101">
        <v>14997.27</v>
      </c>
      <c r="BU50" s="76"/>
      <c r="BV50" s="85">
        <f t="shared" si="15"/>
        <v>12562.000000000002</v>
      </c>
      <c r="BW50" s="77">
        <f t="shared" si="15"/>
        <v>0</v>
      </c>
      <c r="BX50" s="79">
        <f t="shared" si="15"/>
        <v>14997.27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87545.68000000001</v>
      </c>
      <c r="BS51" s="78">
        <f>BS49+BS50</f>
        <v>0</v>
      </c>
      <c r="BT51" s="77">
        <f>BT49+BT50</f>
        <v>87034.36</v>
      </c>
      <c r="BU51" s="85"/>
      <c r="BV51" s="85">
        <f>BV49+BV50</f>
        <v>87545.68000000001</v>
      </c>
      <c r="BW51" s="77">
        <f>BW49+BW50</f>
        <v>0</v>
      </c>
      <c r="BX51" s="95">
        <f>BX49+BX50</f>
        <v>87034.36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389057.30000000005</v>
      </c>
      <c r="E53" s="86">
        <f t="shared" si="18"/>
        <v>62015.93</v>
      </c>
      <c r="F53" s="86">
        <f t="shared" si="18"/>
        <v>333978.44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34906.79</v>
      </c>
      <c r="K53" s="86">
        <f t="shared" si="18"/>
        <v>0</v>
      </c>
      <c r="L53" s="86">
        <f t="shared" si="18"/>
        <v>33038.17</v>
      </c>
      <c r="M53" s="86">
        <f t="shared" si="18"/>
        <v>96910.56999999999</v>
      </c>
      <c r="N53" s="86">
        <f t="shared" si="18"/>
        <v>0</v>
      </c>
      <c r="O53" s="86">
        <f t="shared" si="18"/>
        <v>97812.73</v>
      </c>
      <c r="P53" s="86">
        <f t="shared" si="18"/>
        <v>8563.5</v>
      </c>
      <c r="Q53" s="86">
        <f t="shared" si="18"/>
        <v>0</v>
      </c>
      <c r="R53" s="86">
        <f t="shared" si="18"/>
        <v>9649.69</v>
      </c>
      <c r="S53" s="86">
        <f t="shared" si="18"/>
        <v>51022.17</v>
      </c>
      <c r="T53" s="86">
        <f t="shared" si="18"/>
        <v>0</v>
      </c>
      <c r="U53" s="86">
        <f t="shared" si="18"/>
        <v>98144.45999999999</v>
      </c>
      <c r="V53" s="86">
        <f t="shared" si="18"/>
        <v>390.01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4245.6</v>
      </c>
      <c r="AA53" s="86">
        <f t="shared" si="18"/>
        <v>4187.04</v>
      </c>
      <c r="AB53" s="86">
        <f t="shared" si="18"/>
        <v>256037.67</v>
      </c>
      <c r="AC53" s="86">
        <f t="shared" si="18"/>
        <v>0</v>
      </c>
      <c r="AD53" s="86">
        <f t="shared" si="18"/>
        <v>244281.19000000006</v>
      </c>
      <c r="AE53" s="86">
        <f t="shared" si="18"/>
        <v>51982.200000000004</v>
      </c>
      <c r="AF53" s="86">
        <f t="shared" si="18"/>
        <v>0</v>
      </c>
      <c r="AG53" s="86">
        <f t="shared" si="18"/>
        <v>52294.25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66376.76999999999</v>
      </c>
      <c r="AL53" s="86">
        <f t="shared" si="19"/>
        <v>0</v>
      </c>
      <c r="AM53" s="86">
        <f t="shared" si="19"/>
        <v>65473.90999999999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2624.39</v>
      </c>
      <c r="AR53" s="86">
        <f t="shared" si="19"/>
        <v>0</v>
      </c>
      <c r="AS53" s="86">
        <f t="shared" si="19"/>
        <v>1141.06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50638.7</v>
      </c>
      <c r="BM53" s="86">
        <f t="shared" si="19"/>
        <v>0</v>
      </c>
      <c r="BN53" s="86">
        <f t="shared" si="19"/>
        <v>50638.7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87545.68000000001</v>
      </c>
      <c r="BS53" s="86">
        <f t="shared" si="19"/>
        <v>0</v>
      </c>
      <c r="BT53" s="86">
        <f t="shared" si="19"/>
        <v>87034.36</v>
      </c>
      <c r="BU53" s="86">
        <f>BU8</f>
        <v>0</v>
      </c>
      <c r="BV53" s="102">
        <f>BV8+BV20+BV28+BV35+BV42+BV46+BV51</f>
        <v>1096055.75</v>
      </c>
      <c r="BW53" s="87">
        <f>BW20+BW28+BW35+BW42+BW46+BW51</f>
        <v>66261.53</v>
      </c>
      <c r="BX53" s="87">
        <f>BX20+BX28+BX35+BX42+BX46+BX51</f>
        <v>1077674.0000000002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11813.979999999778</v>
      </c>
      <c r="BW54" s="93"/>
      <c r="BX54" s="94">
        <f>IF((Spese_Rendiconto_2018!BX53-Entrate_Rendiconto_2018!E58)&lt;0,Entrate_Rendiconto_2018!E58-Spese_Rendiconto_2018!BX53,0)</f>
        <v>225506.77999999956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2019-06-10T08:30:55Z</dcterms:modified>
  <cp:category/>
  <cp:version/>
  <cp:contentType/>
  <cp:contentStatus/>
</cp:coreProperties>
</file>