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<sst xmlns="http://schemas.openxmlformats.org/spreadsheetml/2006/main" count="870" uniqueCount="149">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</sst>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247.4</v>
      </c>
      <c r="E5" s="38"/>
    </row>
    <row r="6" spans="2:5" ht="15">
      <c r="B6" s="8"/>
      <c r="C6" s="5" t="s">
        <v>5</v>
      </c>
      <c r="D6" s="39">
        <v>7543.68</v>
      </c>
      <c r="E6" s="40"/>
    </row>
    <row r="7" spans="2:5" ht="15">
      <c r="B7" s="8"/>
      <c r="C7" s="5" t="s">
        <v>6</v>
      </c>
      <c r="D7" s="39">
        <v>91367.23</v>
      </c>
      <c r="E7" s="40"/>
    </row>
    <row r="8" spans="2:5" ht="15.75" thickBot="1">
      <c r="B8" s="9"/>
      <c r="C8" s="6" t="s">
        <v>7</v>
      </c>
      <c r="D8" s="41"/>
      <c r="E8" s="42">
        <v>189506.67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337047.25999999995</v>
      </c>
      <c r="E10" s="45">
        <v>347999.05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113020.14</v>
      </c>
      <c r="E14" s="45">
        <v>116505.71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450067.39999999997</v>
      </c>
      <c r="E16" s="51">
        <f>E10+E11+E12+E13+E14+E15</f>
        <v>464504.76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51454.41</v>
      </c>
      <c r="E18" s="45">
        <v>24393.89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1100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52554.41</v>
      </c>
      <c r="E23" s="51">
        <f>E18+E19+E20+E21+E22</f>
        <v>24393.89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31994.590000000004</v>
      </c>
      <c r="E25" s="45">
        <v>32097.399999999998</v>
      </c>
    </row>
    <row r="26" spans="2:5" ht="15">
      <c r="B26" s="13">
        <v>30200</v>
      </c>
      <c r="C26" s="54" t="s">
        <v>28</v>
      </c>
      <c r="D26" s="39">
        <v>146.29</v>
      </c>
      <c r="E26" s="45">
        <v>146.29</v>
      </c>
    </row>
    <row r="27" spans="2:5" ht="15">
      <c r="B27" s="13">
        <v>30300</v>
      </c>
      <c r="C27" s="54" t="s">
        <v>29</v>
      </c>
      <c r="D27" s="39">
        <v>0.11</v>
      </c>
      <c r="E27" s="45">
        <v>0.08</v>
      </c>
    </row>
    <row r="28" spans="2:5" ht="15">
      <c r="B28" s="13">
        <v>30400</v>
      </c>
      <c r="C28" s="54" t="s">
        <v>30</v>
      </c>
      <c r="D28" s="49">
        <v>2.34</v>
      </c>
      <c r="E28" s="45">
        <v>2.34</v>
      </c>
    </row>
    <row r="29" spans="2:5" ht="15">
      <c r="B29" s="13">
        <v>30500</v>
      </c>
      <c r="C29" s="54" t="s">
        <v>31</v>
      </c>
      <c r="D29" s="60">
        <v>22315.75</v>
      </c>
      <c r="E29" s="50">
        <v>30392.899999999998</v>
      </c>
    </row>
    <row r="30" spans="2:5" ht="15.75" thickBot="1">
      <c r="B30" s="16">
        <v>30000</v>
      </c>
      <c r="C30" s="15" t="s">
        <v>32</v>
      </c>
      <c r="D30" s="48">
        <f>D25+D26+D27+D28+D29</f>
        <v>54459.08</v>
      </c>
      <c r="E30" s="51">
        <f>E25+E26+E27+E28+E29</f>
        <v>62639.009999999995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20552.61</v>
      </c>
      <c r="E33" s="59">
        <v>15552.61</v>
      </c>
    </row>
    <row r="34" spans="2:5" ht="15">
      <c r="B34" s="13">
        <v>40300</v>
      </c>
      <c r="C34" s="54" t="s">
        <v>37</v>
      </c>
      <c r="D34" s="61">
        <v>0</v>
      </c>
      <c r="E34" s="45">
        <v>30000</v>
      </c>
    </row>
    <row r="35" spans="2:5" ht="15">
      <c r="B35" s="13">
        <v>40400</v>
      </c>
      <c r="C35" s="54" t="s">
        <v>38</v>
      </c>
      <c r="D35" s="39">
        <v>18699</v>
      </c>
      <c r="E35" s="45">
        <v>18699</v>
      </c>
    </row>
    <row r="36" spans="2:5" ht="15">
      <c r="B36" s="13">
        <v>40500</v>
      </c>
      <c r="C36" s="54" t="s">
        <v>39</v>
      </c>
      <c r="D36" s="49">
        <v>22338.91</v>
      </c>
      <c r="E36" s="50">
        <v>22338.91</v>
      </c>
    </row>
    <row r="37" spans="2:5" ht="15.75" thickBot="1">
      <c r="B37" s="16">
        <v>40000</v>
      </c>
      <c r="C37" s="15" t="s">
        <v>40</v>
      </c>
      <c r="D37" s="48">
        <f>D32+D33+D34+D35+D36</f>
        <v>61590.520000000004</v>
      </c>
      <c r="E37" s="51">
        <f>E32+E33+E34+E35+E36</f>
        <v>86590.52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28.4</v>
      </c>
      <c r="E39" s="45">
        <v>28.4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28.4</v>
      </c>
      <c r="E43" s="51">
        <f>E39+E40+E41+E42</f>
        <v>28.4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87746.79000000001</v>
      </c>
      <c r="E54" s="45">
        <v>87446.79000000004</v>
      </c>
    </row>
    <row r="55" spans="2:5" ht="15">
      <c r="B55" s="13">
        <v>90200</v>
      </c>
      <c r="C55" s="54" t="s">
        <v>62</v>
      </c>
      <c r="D55" s="61">
        <v>9789.85</v>
      </c>
      <c r="E55" s="62">
        <v>9789.849999999999</v>
      </c>
    </row>
    <row r="56" spans="2:5" ht="15.75" thickBot="1">
      <c r="B56" s="16">
        <v>90000</v>
      </c>
      <c r="C56" s="15" t="s">
        <v>63</v>
      </c>
      <c r="D56" s="48">
        <f>D54+D55</f>
        <v>97536.64000000001</v>
      </c>
      <c r="E56" s="51">
        <f>E54+E55</f>
        <v>97236.64000000004</v>
      </c>
    </row>
    <row r="57" spans="2:5" ht="16.5" thickBot="1" thickTop="1">
      <c r="B57" s="109" t="s">
        <v>64</v>
      </c>
      <c r="C57" s="110"/>
      <c r="D57" s="52">
        <f>D16+D23+D30+D37+D43+D49+D52+D56</f>
        <v>716236.45</v>
      </c>
      <c r="E57" s="55">
        <f>E16+E23+E30+E37+E43+E49+E52+E56</f>
        <v>735393.2200000001</v>
      </c>
    </row>
    <row r="58" spans="2:5" ht="16.5" thickBot="1" thickTop="1">
      <c r="B58" s="109" t="s">
        <v>65</v>
      </c>
      <c r="C58" s="110"/>
      <c r="D58" s="52">
        <f>D57+D5+D6+D7+D8</f>
        <v>815394.76</v>
      </c>
      <c r="E58" s="55">
        <f>E57+E5+E6+E7+E8</f>
        <v>924899.8900000001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118656.78</v>
      </c>
      <c r="E10" s="89">
        <v>0</v>
      </c>
      <c r="F10" s="90">
        <v>119060.84000000001</v>
      </c>
      <c r="G10" s="88"/>
      <c r="H10" s="89"/>
      <c r="I10" s="90"/>
      <c r="J10" s="97">
        <v>3811.4900000000002</v>
      </c>
      <c r="K10" s="89">
        <v>0</v>
      </c>
      <c r="L10" s="101">
        <v>3991.12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14332.87</v>
      </c>
      <c r="AF10" s="89">
        <v>0</v>
      </c>
      <c r="AG10" s="90">
        <v>14332.87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136801.14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137384.83000000002</v>
      </c>
    </row>
    <row r="11" spans="2:76" ht="15">
      <c r="B11" s="13">
        <v>102</v>
      </c>
      <c r="C11" s="25" t="s">
        <v>92</v>
      </c>
      <c r="D11" s="88">
        <v>9087.679999999998</v>
      </c>
      <c r="E11" s="89">
        <v>0</v>
      </c>
      <c r="F11" s="90">
        <v>8374.829999999998</v>
      </c>
      <c r="G11" s="88"/>
      <c r="H11" s="89"/>
      <c r="I11" s="90"/>
      <c r="J11" s="97">
        <v>235.45</v>
      </c>
      <c r="K11" s="89">
        <v>0</v>
      </c>
      <c r="L11" s="101">
        <v>248.2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118</v>
      </c>
      <c r="AC11" s="89">
        <v>0</v>
      </c>
      <c r="AD11" s="90">
        <v>118</v>
      </c>
      <c r="AE11" s="91">
        <v>931.6099999999999</v>
      </c>
      <c r="AF11" s="89">
        <v>0</v>
      </c>
      <c r="AG11" s="90">
        <v>931.6099999999999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10372.74</v>
      </c>
      <c r="BW11" s="77">
        <f t="shared" si="1"/>
        <v>0</v>
      </c>
      <c r="BX11" s="79">
        <f t="shared" si="2"/>
        <v>9672.64</v>
      </c>
    </row>
    <row r="12" spans="2:76" ht="15">
      <c r="B12" s="13">
        <v>103</v>
      </c>
      <c r="C12" s="25" t="s">
        <v>93</v>
      </c>
      <c r="D12" s="88">
        <v>71717.27</v>
      </c>
      <c r="E12" s="89">
        <v>1337.4</v>
      </c>
      <c r="F12" s="90">
        <v>70620.36000000002</v>
      </c>
      <c r="G12" s="88"/>
      <c r="H12" s="89"/>
      <c r="I12" s="90"/>
      <c r="J12" s="97">
        <v>0</v>
      </c>
      <c r="K12" s="89">
        <v>0</v>
      </c>
      <c r="L12" s="101">
        <v>75</v>
      </c>
      <c r="M12" s="91">
        <v>32020.15</v>
      </c>
      <c r="N12" s="89">
        <v>0</v>
      </c>
      <c r="O12" s="90">
        <v>33272.630000000005</v>
      </c>
      <c r="P12" s="91">
        <v>5879.889999999999</v>
      </c>
      <c r="Q12" s="89">
        <v>0</v>
      </c>
      <c r="R12" s="90">
        <v>6069.02</v>
      </c>
      <c r="S12" s="91">
        <v>2595.7099999999996</v>
      </c>
      <c r="T12" s="89">
        <v>0</v>
      </c>
      <c r="U12" s="90">
        <v>3034.11</v>
      </c>
      <c r="V12" s="91">
        <v>509.37</v>
      </c>
      <c r="W12" s="89">
        <v>0</v>
      </c>
      <c r="X12" s="90">
        <v>509.37</v>
      </c>
      <c r="Y12" s="91"/>
      <c r="Z12" s="89"/>
      <c r="AA12" s="90"/>
      <c r="AB12" s="91">
        <v>94656.94</v>
      </c>
      <c r="AC12" s="89">
        <v>0</v>
      </c>
      <c r="AD12" s="90">
        <v>94921.1</v>
      </c>
      <c r="AE12" s="91">
        <v>43363.41</v>
      </c>
      <c r="AF12" s="89">
        <v>0</v>
      </c>
      <c r="AG12" s="90">
        <v>49319.24999999999</v>
      </c>
      <c r="AH12" s="91">
        <v>2160.04</v>
      </c>
      <c r="AI12" s="89">
        <v>0</v>
      </c>
      <c r="AJ12" s="90">
        <v>2133.49</v>
      </c>
      <c r="AK12" s="91">
        <v>4487.87</v>
      </c>
      <c r="AL12" s="89">
        <v>0</v>
      </c>
      <c r="AM12" s="90">
        <v>1033.69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>
        <v>1000.4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258391.05000000002</v>
      </c>
      <c r="BW12" s="77">
        <f t="shared" si="1"/>
        <v>1337.4</v>
      </c>
      <c r="BX12" s="79">
        <f t="shared" si="2"/>
        <v>260988.02000000002</v>
      </c>
    </row>
    <row r="13" spans="2:76" ht="15">
      <c r="B13" s="13">
        <v>104</v>
      </c>
      <c r="C13" s="25" t="s">
        <v>19</v>
      </c>
      <c r="D13" s="88">
        <v>20874.68</v>
      </c>
      <c r="E13" s="89">
        <v>0</v>
      </c>
      <c r="F13" s="90">
        <v>30341.050000000007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18565.22</v>
      </c>
      <c r="N13" s="89">
        <v>0</v>
      </c>
      <c r="O13" s="90">
        <v>18468.23</v>
      </c>
      <c r="P13" s="91">
        <v>700</v>
      </c>
      <c r="Q13" s="89">
        <v>0</v>
      </c>
      <c r="R13" s="90">
        <v>700</v>
      </c>
      <c r="S13" s="91">
        <v>0</v>
      </c>
      <c r="T13" s="89">
        <v>0</v>
      </c>
      <c r="U13" s="90">
        <v>0</v>
      </c>
      <c r="V13" s="91">
        <v>1055</v>
      </c>
      <c r="W13" s="89">
        <v>0</v>
      </c>
      <c r="X13" s="90">
        <v>0</v>
      </c>
      <c r="Y13" s="91"/>
      <c r="Z13" s="89"/>
      <c r="AA13" s="90"/>
      <c r="AB13" s="91">
        <v>323.68</v>
      </c>
      <c r="AC13" s="89">
        <v>0</v>
      </c>
      <c r="AD13" s="90">
        <v>246.84</v>
      </c>
      <c r="AE13" s="91">
        <v>0</v>
      </c>
      <c r="AF13" s="89">
        <v>0</v>
      </c>
      <c r="AG13" s="90">
        <v>0</v>
      </c>
      <c r="AH13" s="91">
        <v>0</v>
      </c>
      <c r="AI13" s="89">
        <v>0</v>
      </c>
      <c r="AJ13" s="90">
        <v>0</v>
      </c>
      <c r="AK13" s="91">
        <v>30650.73</v>
      </c>
      <c r="AL13" s="89">
        <v>12778.89</v>
      </c>
      <c r="AM13" s="90">
        <v>30582.159999999996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72169.31</v>
      </c>
      <c r="BW13" s="77">
        <f t="shared" si="1"/>
        <v>12778.89</v>
      </c>
      <c r="BX13" s="79">
        <f t="shared" si="2"/>
        <v>80338.28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6675.34</v>
      </c>
      <c r="BM16" s="89">
        <v>0</v>
      </c>
      <c r="BN16" s="90">
        <v>6675.34</v>
      </c>
      <c r="BO16" s="91"/>
      <c r="BP16" s="89"/>
      <c r="BQ16" s="90"/>
      <c r="BR16" s="97"/>
      <c r="BS16" s="89"/>
      <c r="BT16" s="101"/>
      <c r="BU16" s="76"/>
      <c r="BV16" s="85">
        <f t="shared" si="0"/>
        <v>6675.34</v>
      </c>
      <c r="BW16" s="77">
        <f t="shared" si="1"/>
        <v>0</v>
      </c>
      <c r="BX16" s="79">
        <f t="shared" si="2"/>
        <v>6675.34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277.03</v>
      </c>
      <c r="E18" s="89">
        <v>0</v>
      </c>
      <c r="F18" s="90">
        <v>238.03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277.03</v>
      </c>
      <c r="BW18" s="77">
        <f t="shared" si="1"/>
        <v>0</v>
      </c>
      <c r="BX18" s="79">
        <f t="shared" si="2"/>
        <v>238.03</v>
      </c>
    </row>
    <row r="19" spans="2:76" ht="15">
      <c r="B19" s="13">
        <v>110</v>
      </c>
      <c r="C19" s="25" t="s">
        <v>98</v>
      </c>
      <c r="D19" s="88">
        <v>9998.18</v>
      </c>
      <c r="E19" s="89">
        <v>0</v>
      </c>
      <c r="F19" s="90">
        <v>9957.84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82</v>
      </c>
      <c r="AF19" s="89">
        <v>0</v>
      </c>
      <c r="AG19" s="101">
        <v>82</v>
      </c>
      <c r="AH19" s="97">
        <v>699</v>
      </c>
      <c r="AI19" s="89">
        <v>0</v>
      </c>
      <c r="AJ19" s="101">
        <v>699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10779.18</v>
      </c>
      <c r="BW19" s="77">
        <f t="shared" si="1"/>
        <v>0</v>
      </c>
      <c r="BX19" s="79">
        <f t="shared" si="2"/>
        <v>10738.84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230611.61999999997</v>
      </c>
      <c r="E20" s="78">
        <f t="shared" si="3"/>
        <v>1337.4</v>
      </c>
      <c r="F20" s="79">
        <f t="shared" si="3"/>
        <v>238592.95000000004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4046.94</v>
      </c>
      <c r="K20" s="78">
        <f t="shared" si="3"/>
        <v>0</v>
      </c>
      <c r="L20" s="77">
        <f t="shared" si="3"/>
        <v>4314.32</v>
      </c>
      <c r="M20" s="98">
        <f t="shared" si="3"/>
        <v>50585.37</v>
      </c>
      <c r="N20" s="78">
        <f t="shared" si="3"/>
        <v>0</v>
      </c>
      <c r="O20" s="77">
        <f t="shared" si="3"/>
        <v>51740.86</v>
      </c>
      <c r="P20" s="98">
        <f t="shared" si="3"/>
        <v>6579.889999999999</v>
      </c>
      <c r="Q20" s="78">
        <f t="shared" si="3"/>
        <v>0</v>
      </c>
      <c r="R20" s="77">
        <f t="shared" si="3"/>
        <v>6769.02</v>
      </c>
      <c r="S20" s="98">
        <f t="shared" si="3"/>
        <v>2595.7099999999996</v>
      </c>
      <c r="T20" s="78">
        <f t="shared" si="3"/>
        <v>0</v>
      </c>
      <c r="U20" s="77">
        <f t="shared" si="3"/>
        <v>3034.11</v>
      </c>
      <c r="V20" s="98">
        <f t="shared" si="3"/>
        <v>1564.37</v>
      </c>
      <c r="W20" s="78">
        <f t="shared" si="3"/>
        <v>0</v>
      </c>
      <c r="X20" s="77">
        <f t="shared" si="3"/>
        <v>509.37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95098.62</v>
      </c>
      <c r="AC20" s="78">
        <f t="shared" si="3"/>
        <v>0</v>
      </c>
      <c r="AD20" s="77">
        <f t="shared" si="3"/>
        <v>95285.94</v>
      </c>
      <c r="AE20" s="98">
        <f t="shared" si="3"/>
        <v>58709.89000000001</v>
      </c>
      <c r="AF20" s="78">
        <f t="shared" si="3"/>
        <v>0</v>
      </c>
      <c r="AG20" s="77">
        <f t="shared" si="3"/>
        <v>64665.729999999996</v>
      </c>
      <c r="AH20" s="98">
        <f t="shared" si="3"/>
        <v>2859.04</v>
      </c>
      <c r="AI20" s="78">
        <f t="shared" si="3"/>
        <v>0</v>
      </c>
      <c r="AJ20" s="77">
        <f t="shared" si="3"/>
        <v>2832.49</v>
      </c>
      <c r="AK20" s="98">
        <f t="shared" si="3"/>
        <v>35138.6</v>
      </c>
      <c r="AL20" s="78">
        <f t="shared" si="3"/>
        <v>12778.89</v>
      </c>
      <c r="AM20" s="77">
        <f t="shared" si="3"/>
        <v>31615.849999999995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1000.4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6675.34</v>
      </c>
      <c r="BM20" s="78">
        <f t="shared" si="3"/>
        <v>0</v>
      </c>
      <c r="BN20" s="77">
        <f t="shared" si="3"/>
        <v>6675.34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495465.7900000001</v>
      </c>
      <c r="BW20" s="77">
        <f>BW10+BW11+BW12+BW13+BW14+BW15+BW16+BW17+BW18+BW19</f>
        <v>14116.289999999999</v>
      </c>
      <c r="BX20" s="95">
        <f>BX10+BX11+BX12+BX13+BX14+BX15+BX16+BX17+BX18+BX19</f>
        <v>506035.9800000001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17615.39</v>
      </c>
      <c r="E24" s="89">
        <v>6750.2300000000005</v>
      </c>
      <c r="F24" s="90">
        <v>12735.39</v>
      </c>
      <c r="G24" s="88"/>
      <c r="H24" s="89"/>
      <c r="I24" s="90"/>
      <c r="J24" s="97"/>
      <c r="K24" s="89"/>
      <c r="L24" s="101"/>
      <c r="M24" s="97">
        <v>966.85</v>
      </c>
      <c r="N24" s="89">
        <v>0</v>
      </c>
      <c r="O24" s="101">
        <v>966.85</v>
      </c>
      <c r="P24" s="97">
        <v>762.5</v>
      </c>
      <c r="Q24" s="89">
        <v>1013.82</v>
      </c>
      <c r="R24" s="101">
        <v>762.5</v>
      </c>
      <c r="S24" s="97">
        <v>14084.36</v>
      </c>
      <c r="T24" s="89">
        <v>915</v>
      </c>
      <c r="U24" s="101">
        <v>13425.56</v>
      </c>
      <c r="V24" s="97">
        <v>0</v>
      </c>
      <c r="W24" s="89">
        <v>0</v>
      </c>
      <c r="X24" s="101">
        <v>0</v>
      </c>
      <c r="Y24" s="97"/>
      <c r="Z24" s="89"/>
      <c r="AA24" s="101"/>
      <c r="AB24" s="97">
        <v>427</v>
      </c>
      <c r="AC24" s="89">
        <v>0</v>
      </c>
      <c r="AD24" s="101">
        <v>427</v>
      </c>
      <c r="AE24" s="97">
        <v>47353.729999999996</v>
      </c>
      <c r="AF24" s="89">
        <v>33858.08</v>
      </c>
      <c r="AG24" s="101">
        <v>46304.95000000001</v>
      </c>
      <c r="AH24" s="97">
        <v>1650.94</v>
      </c>
      <c r="AI24" s="89">
        <v>6222</v>
      </c>
      <c r="AJ24" s="101">
        <v>1650.94</v>
      </c>
      <c r="AK24" s="97">
        <v>4758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87618.76999999999</v>
      </c>
      <c r="BW24" s="77">
        <f t="shared" si="4"/>
        <v>48759.130000000005</v>
      </c>
      <c r="BX24" s="79">
        <f t="shared" si="4"/>
        <v>76273.19000000002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17615.39</v>
      </c>
      <c r="E28" s="78">
        <f t="shared" si="5"/>
        <v>6750.2300000000005</v>
      </c>
      <c r="F28" s="79">
        <f t="shared" si="5"/>
        <v>12735.39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966.85</v>
      </c>
      <c r="N28" s="78">
        <f t="shared" si="5"/>
        <v>0</v>
      </c>
      <c r="O28" s="77">
        <f t="shared" si="5"/>
        <v>966.85</v>
      </c>
      <c r="P28" s="98">
        <f t="shared" si="5"/>
        <v>762.5</v>
      </c>
      <c r="Q28" s="78">
        <f t="shared" si="5"/>
        <v>1013.82</v>
      </c>
      <c r="R28" s="77">
        <f t="shared" si="5"/>
        <v>762.5</v>
      </c>
      <c r="S28" s="98">
        <f t="shared" si="5"/>
        <v>14084.36</v>
      </c>
      <c r="T28" s="78">
        <f t="shared" si="5"/>
        <v>915</v>
      </c>
      <c r="U28" s="77">
        <f t="shared" si="5"/>
        <v>13425.56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427</v>
      </c>
      <c r="AC28" s="78">
        <f t="shared" si="5"/>
        <v>0</v>
      </c>
      <c r="AD28" s="77">
        <f t="shared" si="5"/>
        <v>427</v>
      </c>
      <c r="AE28" s="98">
        <f t="shared" si="5"/>
        <v>47353.729999999996</v>
      </c>
      <c r="AF28" s="78">
        <f t="shared" si="5"/>
        <v>33858.08</v>
      </c>
      <c r="AG28" s="77">
        <f t="shared" si="5"/>
        <v>46304.95000000001</v>
      </c>
      <c r="AH28" s="98">
        <f t="shared" si="5"/>
        <v>1650.94</v>
      </c>
      <c r="AI28" s="78">
        <f t="shared" si="5"/>
        <v>6222</v>
      </c>
      <c r="AJ28" s="77">
        <f aca="true" t="shared" si="6" ref="AJ28:BO28">AJ23+AJ24+AJ25+AJ26+AJ27</f>
        <v>1650.94</v>
      </c>
      <c r="AK28" s="98">
        <f t="shared" si="6"/>
        <v>4758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87618.76999999999</v>
      </c>
      <c r="BW28" s="77">
        <f>BW23+BW24+BW25+BW26+BW27</f>
        <v>48759.130000000005</v>
      </c>
      <c r="BX28" s="95">
        <f>BX23+BX24+BX25+BX26+BX27</f>
        <v>76273.19000000002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17478.519999999997</v>
      </c>
      <c r="BM40" s="89">
        <v>0</v>
      </c>
      <c r="BN40" s="101">
        <v>17478.519999999997</v>
      </c>
      <c r="BO40" s="97"/>
      <c r="BP40" s="89"/>
      <c r="BQ40" s="101"/>
      <c r="BR40" s="97"/>
      <c r="BS40" s="89"/>
      <c r="BT40" s="101"/>
      <c r="BU40" s="76"/>
      <c r="BV40" s="85">
        <f t="shared" si="10"/>
        <v>17478.519999999997</v>
      </c>
      <c r="BW40" s="77">
        <f t="shared" si="10"/>
        <v>0</v>
      </c>
      <c r="BX40" s="79">
        <f t="shared" si="10"/>
        <v>17478.519999999997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17478.519999999997</v>
      </c>
      <c r="BM42" s="78">
        <f t="shared" si="12"/>
        <v>0</v>
      </c>
      <c r="BN42" s="77">
        <f t="shared" si="12"/>
        <v>17478.519999999997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17478.519999999997</v>
      </c>
      <c r="BW42" s="77">
        <f>BW38+BW39+BW40+BW41</f>
        <v>0</v>
      </c>
      <c r="BX42" s="95">
        <f>BX38+BX39+BX40+BX41</f>
        <v>17478.519999999997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87746.79000000001</v>
      </c>
      <c r="BS49" s="89">
        <v>0</v>
      </c>
      <c r="BT49" s="101">
        <v>82992.45</v>
      </c>
      <c r="BU49" s="76"/>
      <c r="BV49" s="85">
        <f aca="true" t="shared" si="15" ref="BV49:BX50">D49+G49+J49+M49+P49+S49+V49+Y49+AB49+AE49+AH49+AK49+AN49+AQ49+AT49+AW49+AZ49+BC49+BF49+BI49+BL49+BO49+BR49</f>
        <v>87746.79000000001</v>
      </c>
      <c r="BW49" s="77">
        <f t="shared" si="15"/>
        <v>0</v>
      </c>
      <c r="BX49" s="79">
        <f t="shared" si="15"/>
        <v>82992.45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9789.849999999999</v>
      </c>
      <c r="BS50" s="89">
        <v>0</v>
      </c>
      <c r="BT50" s="101">
        <v>15114.91</v>
      </c>
      <c r="BU50" s="76"/>
      <c r="BV50" s="85">
        <f t="shared" si="15"/>
        <v>9789.849999999999</v>
      </c>
      <c r="BW50" s="77">
        <f t="shared" si="15"/>
        <v>0</v>
      </c>
      <c r="BX50" s="79">
        <f t="shared" si="15"/>
        <v>15114.91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97536.64000000001</v>
      </c>
      <c r="BS51" s="78">
        <f>BS49+BS50</f>
        <v>0</v>
      </c>
      <c r="BT51" s="77">
        <f>BT49+BT50</f>
        <v>98107.36</v>
      </c>
      <c r="BU51" s="85"/>
      <c r="BV51" s="85">
        <f>BV49+BV50</f>
        <v>97536.64000000001</v>
      </c>
      <c r="BW51" s="77">
        <f>BW49+BW50</f>
        <v>0</v>
      </c>
      <c r="BX51" s="95">
        <f>BX49+BX50</f>
        <v>98107.36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248227.00999999995</v>
      </c>
      <c r="E53" s="86">
        <f t="shared" si="18"/>
        <v>8087.630000000001</v>
      </c>
      <c r="F53" s="86">
        <f t="shared" si="18"/>
        <v>251328.34000000003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4046.94</v>
      </c>
      <c r="K53" s="86">
        <f t="shared" si="18"/>
        <v>0</v>
      </c>
      <c r="L53" s="86">
        <f t="shared" si="18"/>
        <v>4314.32</v>
      </c>
      <c r="M53" s="86">
        <f t="shared" si="18"/>
        <v>51552.22</v>
      </c>
      <c r="N53" s="86">
        <f t="shared" si="18"/>
        <v>0</v>
      </c>
      <c r="O53" s="86">
        <f t="shared" si="18"/>
        <v>52707.71</v>
      </c>
      <c r="P53" s="86">
        <f t="shared" si="18"/>
        <v>7342.389999999999</v>
      </c>
      <c r="Q53" s="86">
        <f t="shared" si="18"/>
        <v>1013.82</v>
      </c>
      <c r="R53" s="86">
        <f t="shared" si="18"/>
        <v>7531.52</v>
      </c>
      <c r="S53" s="86">
        <f t="shared" si="18"/>
        <v>16680.07</v>
      </c>
      <c r="T53" s="86">
        <f t="shared" si="18"/>
        <v>915</v>
      </c>
      <c r="U53" s="86">
        <f t="shared" si="18"/>
        <v>16459.67</v>
      </c>
      <c r="V53" s="86">
        <f t="shared" si="18"/>
        <v>1564.37</v>
      </c>
      <c r="W53" s="86">
        <f t="shared" si="18"/>
        <v>0</v>
      </c>
      <c r="X53" s="86">
        <f t="shared" si="18"/>
        <v>509.37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95525.62</v>
      </c>
      <c r="AC53" s="86">
        <f t="shared" si="18"/>
        <v>0</v>
      </c>
      <c r="AD53" s="86">
        <f t="shared" si="18"/>
        <v>95712.94</v>
      </c>
      <c r="AE53" s="86">
        <f t="shared" si="18"/>
        <v>106063.62</v>
      </c>
      <c r="AF53" s="86">
        <f t="shared" si="18"/>
        <v>33858.08</v>
      </c>
      <c r="AG53" s="86">
        <f t="shared" si="18"/>
        <v>110970.68000000001</v>
      </c>
      <c r="AH53" s="86">
        <f t="shared" si="18"/>
        <v>4509.98</v>
      </c>
      <c r="AI53" s="86">
        <f t="shared" si="18"/>
        <v>6222</v>
      </c>
      <c r="AJ53" s="86">
        <f aca="true" t="shared" si="19" ref="AJ53:BT53">AJ20+AJ28+AJ35+AJ42+AJ46+AJ51</f>
        <v>4483.43</v>
      </c>
      <c r="AK53" s="86">
        <f t="shared" si="19"/>
        <v>39896.6</v>
      </c>
      <c r="AL53" s="86">
        <f t="shared" si="19"/>
        <v>12778.89</v>
      </c>
      <c r="AM53" s="86">
        <f t="shared" si="19"/>
        <v>31615.849999999995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1000.4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24153.859999999997</v>
      </c>
      <c r="BM53" s="86">
        <f t="shared" si="19"/>
        <v>0</v>
      </c>
      <c r="BN53" s="86">
        <f t="shared" si="19"/>
        <v>24153.859999999997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97536.64000000001</v>
      </c>
      <c r="BS53" s="86">
        <f t="shared" si="19"/>
        <v>0</v>
      </c>
      <c r="BT53" s="86">
        <f t="shared" si="19"/>
        <v>98107.36</v>
      </c>
      <c r="BU53" s="86">
        <f>BU8</f>
        <v>0</v>
      </c>
      <c r="BV53" s="102">
        <f>BV8+BV20+BV28+BV35+BV42+BV46+BV51</f>
        <v>698099.7200000001</v>
      </c>
      <c r="BW53" s="87">
        <f>BW20+BW28+BW35+BW42+BW46+BW51</f>
        <v>62875.420000000006</v>
      </c>
      <c r="BX53" s="87">
        <f>BX20+BX28+BX35+BX42+BX46+BX51</f>
        <v>697895.0500000002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54419.619999999915</v>
      </c>
      <c r="BW54" s="93"/>
      <c r="BX54" s="94">
        <f>IF((Spese_Rendiconto_2018!BX53-Entrate_Rendiconto_2018!E58)&lt;0,Entrate_Rendiconto_2018!E58-Spese_Rendiconto_2018!BX53,0)</f>
        <v>227004.83999999997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2020-07-21T12:50:44Z</dcterms:modified>
  <cp:category/>
  <cp:version/>
  <cp:contentType/>
  <cp:contentStatus/>
</cp:coreProperties>
</file>