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<sst xmlns="http://schemas.openxmlformats.org/spreadsheetml/2006/main" count="870" uniqueCount="149">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</sst>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152762.8</v>
      </c>
      <c r="E6" s="40"/>
    </row>
    <row r="7" spans="2:5" ht="15">
      <c r="B7" s="8"/>
      <c r="C7" s="5" t="s">
        <v>6</v>
      </c>
      <c r="D7" s="39">
        <v>193884.44</v>
      </c>
      <c r="E7" s="40"/>
    </row>
    <row r="8" spans="2:5" ht="15.75" thickBot="1">
      <c r="B8" s="9"/>
      <c r="C8" s="6" t="s">
        <v>7</v>
      </c>
      <c r="D8" s="41"/>
      <c r="E8" s="42">
        <v>587834.53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900155.12</v>
      </c>
      <c r="E10" s="45">
        <v>731122.97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102442.03</v>
      </c>
      <c r="E14" s="45">
        <v>102442.03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1002597.15</v>
      </c>
      <c r="E16" s="51">
        <f>E10+E11+E12+E13+E14+E15</f>
        <v>833565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120601.21</v>
      </c>
      <c r="E18" s="45">
        <v>120601.21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1588.73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122189.94</v>
      </c>
      <c r="E23" s="51">
        <f>E18+E19+E20+E21+E22</f>
        <v>120601.21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128823.48</v>
      </c>
      <c r="E25" s="45">
        <v>134682.68</v>
      </c>
    </row>
    <row r="26" spans="2:5" ht="15">
      <c r="B26" s="13">
        <v>30200</v>
      </c>
      <c r="C26" s="54" t="s">
        <v>28</v>
      </c>
      <c r="D26" s="39">
        <v>15000</v>
      </c>
      <c r="E26" s="45">
        <v>9651</v>
      </c>
    </row>
    <row r="27" spans="2:5" ht="15">
      <c r="B27" s="13">
        <v>30300</v>
      </c>
      <c r="C27" s="54" t="s">
        <v>29</v>
      </c>
      <c r="D27" s="39">
        <v>0.53</v>
      </c>
      <c r="E27" s="45">
        <v>0.53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19071.16</v>
      </c>
      <c r="E29" s="50">
        <v>24058.23</v>
      </c>
    </row>
    <row r="30" spans="2:5" ht="15.75" thickBot="1">
      <c r="B30" s="16">
        <v>30000</v>
      </c>
      <c r="C30" s="15" t="s">
        <v>32</v>
      </c>
      <c r="D30" s="48">
        <f>D25+D26+D27+D28+D29</f>
        <v>162895.16999999998</v>
      </c>
      <c r="E30" s="51">
        <f>E25+E26+E27+E28+E29</f>
        <v>168392.44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1070000</v>
      </c>
      <c r="E33" s="58">
        <v>198000</v>
      </c>
    </row>
    <row r="34" spans="2:5" ht="15">
      <c r="B34" s="13">
        <v>40300</v>
      </c>
      <c r="C34" s="54" t="s">
        <v>37</v>
      </c>
      <c r="D34" s="60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21720.26</v>
      </c>
      <c r="E36" s="50">
        <v>21720.26</v>
      </c>
    </row>
    <row r="37" spans="2:5" ht="15.75" thickBot="1">
      <c r="B37" s="16">
        <v>40000</v>
      </c>
      <c r="C37" s="15" t="s">
        <v>40</v>
      </c>
      <c r="D37" s="48">
        <f>D32+D33+D34+D35+D36</f>
        <v>1091720.26</v>
      </c>
      <c r="E37" s="51">
        <f>E32+E33+E34+E35+E36</f>
        <v>219720.26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63003.55</v>
      </c>
      <c r="E54" s="45">
        <v>63003.55</v>
      </c>
    </row>
    <row r="55" spans="2:5" ht="15">
      <c r="B55" s="13">
        <v>90200</v>
      </c>
      <c r="C55" s="54" t="s">
        <v>62</v>
      </c>
      <c r="D55" s="60">
        <v>103282.91</v>
      </c>
      <c r="E55" s="61">
        <v>96910.18</v>
      </c>
    </row>
    <row r="56" spans="2:5" ht="15.75" thickBot="1">
      <c r="B56" s="16">
        <v>90000</v>
      </c>
      <c r="C56" s="15" t="s">
        <v>63</v>
      </c>
      <c r="D56" s="48">
        <f>D54+D55</f>
        <v>166286.46000000002</v>
      </c>
      <c r="E56" s="51">
        <f>E54+E55</f>
        <v>159913.72999999998</v>
      </c>
    </row>
    <row r="57" spans="2:5" ht="16.5" thickBot="1" thickTop="1">
      <c r="B57" s="110" t="s">
        <v>64</v>
      </c>
      <c r="C57" s="111"/>
      <c r="D57" s="52">
        <f>D16+D23+D30+D37+D43+D49+D52+D56</f>
        <v>2545688.98</v>
      </c>
      <c r="E57" s="55">
        <f>E16+E23+E30+E37+E43+E49+E52+E56</f>
        <v>1502192.64</v>
      </c>
    </row>
    <row r="58" spans="2:5" ht="16.5" thickBot="1" thickTop="1">
      <c r="B58" s="110" t="s">
        <v>65</v>
      </c>
      <c r="C58" s="111"/>
      <c r="D58" s="52">
        <f>D57+D5+D6+D7+D8</f>
        <v>2892336.2199999997</v>
      </c>
      <c r="E58" s="55">
        <f>E57+E5+E6+E7+E8</f>
        <v>2090027.17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IF((Spese_Rendiconto_2021!BV53+Spese_Rendiconto_2021!BW53-Entrate_Rendiconto_2021!D58)&gt;0,Spese_Rendiconto_2021!BV53+Spese_Rendiconto_2021!BW53-Entrate_Rendiconto_2021!D58,0)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107717.86</v>
      </c>
      <c r="E10" s="88">
        <v>0</v>
      </c>
      <c r="F10" s="89">
        <v>115892.48</v>
      </c>
      <c r="G10" s="87"/>
      <c r="H10" s="88"/>
      <c r="I10" s="89"/>
      <c r="J10" s="96">
        <v>50650.54</v>
      </c>
      <c r="K10" s="88">
        <v>0</v>
      </c>
      <c r="L10" s="100">
        <v>53275.54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0</v>
      </c>
      <c r="AF10" s="88">
        <v>0</v>
      </c>
      <c r="AG10" s="89">
        <v>0</v>
      </c>
      <c r="AH10" s="90"/>
      <c r="AI10" s="88"/>
      <c r="AJ10" s="89"/>
      <c r="AK10" s="90">
        <v>39956.79</v>
      </c>
      <c r="AL10" s="88">
        <v>0</v>
      </c>
      <c r="AM10" s="89">
        <v>33554.01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198325.19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202722.03</v>
      </c>
    </row>
    <row r="11" spans="2:76" ht="15">
      <c r="B11" s="13">
        <v>102</v>
      </c>
      <c r="C11" s="25" t="s">
        <v>92</v>
      </c>
      <c r="D11" s="87">
        <v>13969.66</v>
      </c>
      <c r="E11" s="88">
        <v>0</v>
      </c>
      <c r="F11" s="89">
        <v>13969.66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13969.66</v>
      </c>
      <c r="BW11" s="76">
        <f t="shared" si="1"/>
        <v>0</v>
      </c>
      <c r="BX11" s="78">
        <f t="shared" si="2"/>
        <v>13969.66</v>
      </c>
    </row>
    <row r="12" spans="2:76" ht="15">
      <c r="B12" s="13">
        <v>103</v>
      </c>
      <c r="C12" s="25" t="s">
        <v>93</v>
      </c>
      <c r="D12" s="87">
        <v>216074.9</v>
      </c>
      <c r="E12" s="88">
        <v>0</v>
      </c>
      <c r="F12" s="89">
        <v>193316.59</v>
      </c>
      <c r="G12" s="87"/>
      <c r="H12" s="88"/>
      <c r="I12" s="89"/>
      <c r="J12" s="96">
        <v>15911.24</v>
      </c>
      <c r="K12" s="88">
        <v>0</v>
      </c>
      <c r="L12" s="100">
        <v>9449.19</v>
      </c>
      <c r="M12" s="90">
        <v>48954.87</v>
      </c>
      <c r="N12" s="88">
        <v>0</v>
      </c>
      <c r="O12" s="89">
        <v>48118.73</v>
      </c>
      <c r="P12" s="90">
        <v>0</v>
      </c>
      <c r="Q12" s="88">
        <v>0</v>
      </c>
      <c r="R12" s="89">
        <v>0</v>
      </c>
      <c r="S12" s="90">
        <v>0</v>
      </c>
      <c r="T12" s="88">
        <v>0</v>
      </c>
      <c r="U12" s="89">
        <v>0</v>
      </c>
      <c r="V12" s="90"/>
      <c r="W12" s="88"/>
      <c r="X12" s="89"/>
      <c r="Y12" s="90"/>
      <c r="Z12" s="88"/>
      <c r="AA12" s="89"/>
      <c r="AB12" s="90">
        <v>227588.73</v>
      </c>
      <c r="AC12" s="88">
        <v>0</v>
      </c>
      <c r="AD12" s="89">
        <v>227157.15</v>
      </c>
      <c r="AE12" s="90">
        <v>78805.81</v>
      </c>
      <c r="AF12" s="88">
        <v>0</v>
      </c>
      <c r="AG12" s="89">
        <v>68897.22</v>
      </c>
      <c r="AH12" s="90"/>
      <c r="AI12" s="88"/>
      <c r="AJ12" s="89"/>
      <c r="AK12" s="90">
        <v>15447.28</v>
      </c>
      <c r="AL12" s="88">
        <v>0</v>
      </c>
      <c r="AM12" s="89">
        <v>17356.79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>
        <v>610</v>
      </c>
      <c r="AX12" s="88">
        <v>0</v>
      </c>
      <c r="AY12" s="89">
        <v>610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603392.8300000001</v>
      </c>
      <c r="BW12" s="76">
        <f t="shared" si="1"/>
        <v>0</v>
      </c>
      <c r="BX12" s="78">
        <f t="shared" si="2"/>
        <v>564905.67</v>
      </c>
    </row>
    <row r="13" spans="2:76" ht="15">
      <c r="B13" s="13">
        <v>104</v>
      </c>
      <c r="C13" s="25" t="s">
        <v>19</v>
      </c>
      <c r="D13" s="87">
        <v>20088.97</v>
      </c>
      <c r="E13" s="88">
        <v>0</v>
      </c>
      <c r="F13" s="89">
        <v>5084.77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20804.36</v>
      </c>
      <c r="N13" s="88">
        <v>0</v>
      </c>
      <c r="O13" s="89">
        <v>15435.7</v>
      </c>
      <c r="P13" s="90">
        <v>9336</v>
      </c>
      <c r="Q13" s="88">
        <v>0</v>
      </c>
      <c r="R13" s="89">
        <v>10585.6</v>
      </c>
      <c r="S13" s="90"/>
      <c r="T13" s="88"/>
      <c r="U13" s="89"/>
      <c r="V13" s="90"/>
      <c r="W13" s="88"/>
      <c r="X13" s="89"/>
      <c r="Y13" s="90">
        <v>0</v>
      </c>
      <c r="Z13" s="88">
        <v>0</v>
      </c>
      <c r="AA13" s="89">
        <v>0</v>
      </c>
      <c r="AB13" s="90">
        <v>0</v>
      </c>
      <c r="AC13" s="88">
        <v>0</v>
      </c>
      <c r="AD13" s="89">
        <v>0</v>
      </c>
      <c r="AE13" s="90">
        <v>1500</v>
      </c>
      <c r="AF13" s="88">
        <v>0</v>
      </c>
      <c r="AG13" s="89">
        <v>3000</v>
      </c>
      <c r="AH13" s="90">
        <v>1635</v>
      </c>
      <c r="AI13" s="88">
        <v>0</v>
      </c>
      <c r="AJ13" s="89">
        <v>0</v>
      </c>
      <c r="AK13" s="90">
        <v>46628.52</v>
      </c>
      <c r="AL13" s="88">
        <v>0</v>
      </c>
      <c r="AM13" s="89">
        <v>46140.52</v>
      </c>
      <c r="AN13" s="90"/>
      <c r="AO13" s="88"/>
      <c r="AP13" s="89"/>
      <c r="AQ13" s="90">
        <v>120</v>
      </c>
      <c r="AR13" s="88">
        <v>0</v>
      </c>
      <c r="AS13" s="89">
        <v>120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>
        <v>0</v>
      </c>
      <c r="BJ13" s="88">
        <v>0</v>
      </c>
      <c r="BK13" s="89">
        <v>0</v>
      </c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100112.85</v>
      </c>
      <c r="BW13" s="76">
        <f t="shared" si="1"/>
        <v>0</v>
      </c>
      <c r="BX13" s="78">
        <f t="shared" si="2"/>
        <v>80366.59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19226.68</v>
      </c>
      <c r="BM16" s="88">
        <v>0</v>
      </c>
      <c r="BN16" s="89">
        <v>19226.68</v>
      </c>
      <c r="BO16" s="90"/>
      <c r="BP16" s="88"/>
      <c r="BQ16" s="89"/>
      <c r="BR16" s="96"/>
      <c r="BS16" s="88"/>
      <c r="BT16" s="100"/>
      <c r="BU16" s="75"/>
      <c r="BV16" s="84">
        <f t="shared" si="0"/>
        <v>19226.68</v>
      </c>
      <c r="BW16" s="76">
        <f t="shared" si="1"/>
        <v>0</v>
      </c>
      <c r="BX16" s="78">
        <f t="shared" si="2"/>
        <v>19226.68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2500</v>
      </c>
      <c r="E18" s="88">
        <v>0</v>
      </c>
      <c r="F18" s="89">
        <v>1488.48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>
        <v>0</v>
      </c>
      <c r="AC18" s="88">
        <v>0</v>
      </c>
      <c r="AD18" s="100">
        <v>945.7</v>
      </c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2500</v>
      </c>
      <c r="BW18" s="76">
        <f t="shared" si="1"/>
        <v>0</v>
      </c>
      <c r="BX18" s="78">
        <f t="shared" si="2"/>
        <v>2434.1800000000003</v>
      </c>
    </row>
    <row r="19" spans="2:76" ht="15">
      <c r="B19" s="13">
        <v>110</v>
      </c>
      <c r="C19" s="25" t="s">
        <v>98</v>
      </c>
      <c r="D19" s="87">
        <v>6770</v>
      </c>
      <c r="E19" s="88">
        <v>0</v>
      </c>
      <c r="F19" s="89">
        <v>6770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6770</v>
      </c>
      <c r="BW19" s="76">
        <f t="shared" si="1"/>
        <v>0</v>
      </c>
      <c r="BX19" s="78">
        <f t="shared" si="2"/>
        <v>6770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367121.39</v>
      </c>
      <c r="E20" s="77">
        <f t="shared" si="3"/>
        <v>0</v>
      </c>
      <c r="F20" s="78">
        <f t="shared" si="3"/>
        <v>336521.98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66561.78</v>
      </c>
      <c r="K20" s="77">
        <f t="shared" si="3"/>
        <v>0</v>
      </c>
      <c r="L20" s="76">
        <f t="shared" si="3"/>
        <v>62724.73</v>
      </c>
      <c r="M20" s="97">
        <f t="shared" si="3"/>
        <v>69759.23000000001</v>
      </c>
      <c r="N20" s="77">
        <f t="shared" si="3"/>
        <v>0</v>
      </c>
      <c r="O20" s="76">
        <f t="shared" si="3"/>
        <v>63554.43000000001</v>
      </c>
      <c r="P20" s="97">
        <f t="shared" si="3"/>
        <v>9336</v>
      </c>
      <c r="Q20" s="77">
        <f t="shared" si="3"/>
        <v>0</v>
      </c>
      <c r="R20" s="76">
        <f t="shared" si="3"/>
        <v>10585.6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227588.73</v>
      </c>
      <c r="AC20" s="77">
        <f t="shared" si="3"/>
        <v>0</v>
      </c>
      <c r="AD20" s="76">
        <f t="shared" si="3"/>
        <v>228102.85</v>
      </c>
      <c r="AE20" s="97">
        <f t="shared" si="3"/>
        <v>80305.81</v>
      </c>
      <c r="AF20" s="77">
        <f t="shared" si="3"/>
        <v>0</v>
      </c>
      <c r="AG20" s="76">
        <f t="shared" si="3"/>
        <v>71897.22</v>
      </c>
      <c r="AH20" s="97">
        <f t="shared" si="3"/>
        <v>1635</v>
      </c>
      <c r="AI20" s="77">
        <f t="shared" si="3"/>
        <v>0</v>
      </c>
      <c r="AJ20" s="76">
        <f t="shared" si="3"/>
        <v>0</v>
      </c>
      <c r="AK20" s="97">
        <f t="shared" si="3"/>
        <v>102032.59</v>
      </c>
      <c r="AL20" s="77">
        <f t="shared" si="3"/>
        <v>0</v>
      </c>
      <c r="AM20" s="76">
        <f t="shared" si="3"/>
        <v>97051.32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120</v>
      </c>
      <c r="AR20" s="77">
        <f t="shared" si="3"/>
        <v>0</v>
      </c>
      <c r="AS20" s="76">
        <f t="shared" si="3"/>
        <v>120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610</v>
      </c>
      <c r="AX20" s="77">
        <f t="shared" si="3"/>
        <v>0</v>
      </c>
      <c r="AY20" s="76">
        <f t="shared" si="3"/>
        <v>610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19226.68</v>
      </c>
      <c r="BM20" s="77">
        <f t="shared" si="3"/>
        <v>0</v>
      </c>
      <c r="BN20" s="76">
        <f t="shared" si="3"/>
        <v>19226.68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944297.2100000001</v>
      </c>
      <c r="BW20" s="76">
        <f>BW10+BW11+BW12+BW13+BW14+BW15+BW16+BW17+BW18+BW19</f>
        <v>0</v>
      </c>
      <c r="BX20" s="94">
        <f>BX10+BX11+BX12+BX13+BX14+BX15+BX16+BX17+BX18+BX19</f>
        <v>890394.8100000002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294255.68</v>
      </c>
      <c r="E24" s="88">
        <v>42435</v>
      </c>
      <c r="F24" s="89">
        <v>255552.24</v>
      </c>
      <c r="G24" s="87"/>
      <c r="H24" s="88"/>
      <c r="I24" s="89"/>
      <c r="J24" s="96"/>
      <c r="K24" s="88"/>
      <c r="L24" s="100"/>
      <c r="M24" s="96">
        <v>42592.4</v>
      </c>
      <c r="N24" s="88">
        <v>0</v>
      </c>
      <c r="O24" s="100">
        <v>48448.4</v>
      </c>
      <c r="P24" s="96"/>
      <c r="Q24" s="88"/>
      <c r="R24" s="100"/>
      <c r="S24" s="96">
        <v>0</v>
      </c>
      <c r="T24" s="88">
        <v>0</v>
      </c>
      <c r="U24" s="100">
        <v>0</v>
      </c>
      <c r="V24" s="96"/>
      <c r="W24" s="88"/>
      <c r="X24" s="100"/>
      <c r="Y24" s="96">
        <v>0</v>
      </c>
      <c r="Z24" s="88">
        <v>970000</v>
      </c>
      <c r="AA24" s="100">
        <v>0</v>
      </c>
      <c r="AB24" s="96">
        <v>0</v>
      </c>
      <c r="AC24" s="88">
        <v>0</v>
      </c>
      <c r="AD24" s="100">
        <v>0</v>
      </c>
      <c r="AE24" s="96">
        <v>51643.98</v>
      </c>
      <c r="AF24" s="88">
        <v>5075.2</v>
      </c>
      <c r="AG24" s="100">
        <v>51643.98</v>
      </c>
      <c r="AH24" s="96"/>
      <c r="AI24" s="88"/>
      <c r="AJ24" s="100"/>
      <c r="AK24" s="96">
        <v>0</v>
      </c>
      <c r="AL24" s="88">
        <v>0</v>
      </c>
      <c r="AM24" s="100">
        <v>34999.9</v>
      </c>
      <c r="AN24" s="96">
        <v>0</v>
      </c>
      <c r="AO24" s="88">
        <v>0</v>
      </c>
      <c r="AP24" s="100">
        <v>0</v>
      </c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388492.06</v>
      </c>
      <c r="BW24" s="76">
        <f t="shared" si="4"/>
        <v>1017510.2</v>
      </c>
      <c r="BX24" s="78">
        <f t="shared" si="4"/>
        <v>390644.52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294255.68</v>
      </c>
      <c r="E28" s="77">
        <f t="shared" si="5"/>
        <v>42435</v>
      </c>
      <c r="F28" s="78">
        <f t="shared" si="5"/>
        <v>255552.24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42592.4</v>
      </c>
      <c r="N28" s="77">
        <f t="shared" si="5"/>
        <v>0</v>
      </c>
      <c r="O28" s="76">
        <f t="shared" si="5"/>
        <v>48448.4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970000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51643.98</v>
      </c>
      <c r="AF28" s="77">
        <f t="shared" si="5"/>
        <v>5075.2</v>
      </c>
      <c r="AG28" s="76">
        <f t="shared" si="5"/>
        <v>51643.98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34999.9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388492.06</v>
      </c>
      <c r="BW28" s="76">
        <f>BW23+BW24+BW25+BW26+BW27</f>
        <v>1017510.2</v>
      </c>
      <c r="BX28" s="94">
        <f>BX23+BX24+BX25+BX26+BX27</f>
        <v>390644.52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39700</v>
      </c>
      <c r="BM40" s="88">
        <v>0</v>
      </c>
      <c r="BN40" s="100">
        <v>39700</v>
      </c>
      <c r="BO40" s="96"/>
      <c r="BP40" s="88"/>
      <c r="BQ40" s="100"/>
      <c r="BR40" s="96"/>
      <c r="BS40" s="88"/>
      <c r="BT40" s="100"/>
      <c r="BU40" s="75"/>
      <c r="BV40" s="84">
        <f t="shared" si="10"/>
        <v>39700</v>
      </c>
      <c r="BW40" s="76">
        <f t="shared" si="10"/>
        <v>0</v>
      </c>
      <c r="BX40" s="78">
        <f t="shared" si="10"/>
        <v>39700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39700</v>
      </c>
      <c r="BM42" s="77">
        <f t="shared" si="12"/>
        <v>0</v>
      </c>
      <c r="BN42" s="76">
        <f t="shared" si="12"/>
        <v>39700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39700</v>
      </c>
      <c r="BW42" s="76">
        <f>BW38+BW39+BW40+BW41</f>
        <v>0</v>
      </c>
      <c r="BX42" s="94">
        <f>BX38+BX39+BX40+BX41</f>
        <v>39700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63003.55</v>
      </c>
      <c r="BS49" s="88">
        <v>0</v>
      </c>
      <c r="BT49" s="100">
        <v>62692.07</v>
      </c>
      <c r="BU49" s="75"/>
      <c r="BV49" s="84">
        <f aca="true" t="shared" si="15" ref="BV49:BX50">D49+G49+J49+M49+P49+S49+V49+Y49+AB49+AE49+AH49+AK49+AN49+AQ49+AT49+AW49+AZ49+BC49+BF49+BI49+BL49+BO49+BR49</f>
        <v>63003.55</v>
      </c>
      <c r="BW49" s="76">
        <f t="shared" si="15"/>
        <v>0</v>
      </c>
      <c r="BX49" s="78">
        <f t="shared" si="15"/>
        <v>62692.07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103282.91</v>
      </c>
      <c r="BS50" s="88">
        <v>0</v>
      </c>
      <c r="BT50" s="100">
        <v>102355.13</v>
      </c>
      <c r="BU50" s="75"/>
      <c r="BV50" s="84">
        <f t="shared" si="15"/>
        <v>103282.91</v>
      </c>
      <c r="BW50" s="76">
        <f t="shared" si="15"/>
        <v>0</v>
      </c>
      <c r="BX50" s="78">
        <f t="shared" si="15"/>
        <v>102355.13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166286.46000000002</v>
      </c>
      <c r="BS51" s="77">
        <f>BS49+BS50</f>
        <v>0</v>
      </c>
      <c r="BT51" s="76">
        <f>BT49+BT50</f>
        <v>165047.2</v>
      </c>
      <c r="BU51" s="84"/>
      <c r="BV51" s="84">
        <f>BV49+BV50</f>
        <v>166286.46000000002</v>
      </c>
      <c r="BW51" s="76">
        <f>BW49+BW50</f>
        <v>0</v>
      </c>
      <c r="BX51" s="94">
        <f>BX49+BX50</f>
        <v>165047.2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661377.0700000001</v>
      </c>
      <c r="E53" s="85">
        <f t="shared" si="18"/>
        <v>42435</v>
      </c>
      <c r="F53" s="85">
        <f t="shared" si="18"/>
        <v>592074.22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66561.78</v>
      </c>
      <c r="K53" s="85">
        <f t="shared" si="18"/>
        <v>0</v>
      </c>
      <c r="L53" s="85">
        <f t="shared" si="18"/>
        <v>62724.73</v>
      </c>
      <c r="M53" s="85">
        <f t="shared" si="18"/>
        <v>112351.63</v>
      </c>
      <c r="N53" s="85">
        <f t="shared" si="18"/>
        <v>0</v>
      </c>
      <c r="O53" s="85">
        <f t="shared" si="18"/>
        <v>112002.83000000002</v>
      </c>
      <c r="P53" s="85">
        <f t="shared" si="18"/>
        <v>9336</v>
      </c>
      <c r="Q53" s="85">
        <f t="shared" si="18"/>
        <v>0</v>
      </c>
      <c r="R53" s="85">
        <f t="shared" si="18"/>
        <v>10585.6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970000</v>
      </c>
      <c r="AA53" s="85">
        <f t="shared" si="18"/>
        <v>0</v>
      </c>
      <c r="AB53" s="85">
        <f t="shared" si="18"/>
        <v>227588.73</v>
      </c>
      <c r="AC53" s="85">
        <f t="shared" si="18"/>
        <v>0</v>
      </c>
      <c r="AD53" s="85">
        <f t="shared" si="18"/>
        <v>228102.85</v>
      </c>
      <c r="AE53" s="85">
        <f t="shared" si="18"/>
        <v>131949.79</v>
      </c>
      <c r="AF53" s="85">
        <f t="shared" si="18"/>
        <v>5075.2</v>
      </c>
      <c r="AG53" s="85">
        <f t="shared" si="18"/>
        <v>123541.20000000001</v>
      </c>
      <c r="AH53" s="85">
        <f t="shared" si="18"/>
        <v>1635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102032.59</v>
      </c>
      <c r="AL53" s="85">
        <f t="shared" si="19"/>
        <v>0</v>
      </c>
      <c r="AM53" s="85">
        <f t="shared" si="19"/>
        <v>132051.22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120</v>
      </c>
      <c r="AR53" s="85">
        <f t="shared" si="19"/>
        <v>0</v>
      </c>
      <c r="AS53" s="85">
        <f t="shared" si="19"/>
        <v>120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610</v>
      </c>
      <c r="AX53" s="85">
        <f t="shared" si="19"/>
        <v>0</v>
      </c>
      <c r="AY53" s="85">
        <f t="shared" si="19"/>
        <v>610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58926.68</v>
      </c>
      <c r="BM53" s="85">
        <f t="shared" si="19"/>
        <v>0</v>
      </c>
      <c r="BN53" s="85">
        <f t="shared" si="19"/>
        <v>58926.68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166286.46000000002</v>
      </c>
      <c r="BS53" s="85">
        <f t="shared" si="19"/>
        <v>0</v>
      </c>
      <c r="BT53" s="85">
        <f t="shared" si="19"/>
        <v>165047.2</v>
      </c>
      <c r="BU53" s="85">
        <f>BU8</f>
        <v>0</v>
      </c>
      <c r="BV53" s="101">
        <f>BV8+BV20+BV28+BV35+BV42+BV46+BV51</f>
        <v>1538775.73</v>
      </c>
      <c r="BW53" s="86">
        <f>BW20+BW28+BW35+BW42+BW46+BW51</f>
        <v>1017510.2</v>
      </c>
      <c r="BX53" s="86">
        <f>BX20+BX28+BX35+BX42+BX46+BX51</f>
        <v>1485786.53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IF((Spese_Rendiconto_2021!BV53+Spese_Rendiconto_2021!BW53-Entrate_Rendiconto_2021!D58)&lt;0,Entrate_Rendiconto_2021!D58-Spese_Rendiconto_2021!BV53-Spese_Rendiconto_2021!BW53,0)</f>
        <v>336050.2899999998</v>
      </c>
      <c r="BW54" s="92"/>
      <c r="BX54" s="93">
        <f>IF((Spese_Rendiconto_2021!BX53-Entrate_Rendiconto_2021!E58)&lt;0,Entrate_Rendiconto_2021!E58-Spese_Rendiconto_2021!BX53,0)</f>
        <v>604240.6399999999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2023-06-28T12:58:40Z</dcterms:modified>
  <cp:category/>
  <cp:version/>
  <cp:contentType/>
  <cp:contentStatus/>
</cp:coreProperties>
</file>