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<sst xmlns="http://schemas.openxmlformats.org/spreadsheetml/2006/main" count="870" uniqueCount="151">
  <si>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</si>
  <si>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</si>
  <si>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</si>
  <si>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</si>
  <si>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</si>
  <si>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</si>
  <si>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</si>
  <si>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</si>
  <si>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</si>
  <si>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</si>
  <si>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</si>
  <si>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</si>
  <si>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</si>
  <si>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</si>
  <si>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</si>
  <si>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</si>
  <si>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</si>
  <si>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</si>
  <si>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</si>
  <si>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</si>
  <si>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</si>
  <si>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</si>
  <si>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</si>
  <si>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</si>
  <si>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</si>
  <si>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</si>
  <si>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</si>
  <si>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</si>
  <si>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</si>
  <si>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</si>
  <si>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</si>
  <si>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</si>
  <si>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</si>
  <si>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</si>
  <si>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</si>
  <si>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</si>
  <si>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</si>
  <si>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</si>
  <si>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</si>
  <si>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</si>
  <si>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</si>
  <si>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</si>
  <si>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</si>
  <si>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</si>
  <si>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</si>
  <si>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</si>
  <si>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</si>
  <si>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</si>
  <si>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</si>
  <si>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</si>
  <si>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</si>
  <si>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</si>
  <si>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</si>
  <si>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</si>
  <si>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</si>
  <si>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</si>
  <si>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</si>
  <si>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</si>
  <si>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</si>
  <si>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</si>
  <si>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</si>
  <si>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</si>
  <si>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</si>
  <si>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</si>
  <si>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</si>
  <si>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</si>
  <si>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</si>
  <si>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</si>
  <si>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</si>
  <si>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</si>
  <si>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</si>
  <si>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</si>
  <si>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</si>
  <si>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</si>
  <si>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</si>
  <si>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</si>
  <si>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</si>
  <si>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</si>
  <si>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</si>
  <si>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</si>
  <si>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</si>
  <si>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</si>
  <si>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</si>
  <si>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</si>
  <si>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</si>
  <si>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</si>
  <si>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</si>
  <si>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</si>
  <si>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</si>
  <si>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</si>
  <si>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</si>
  <si>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</si>
  <si>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</si>
  <si>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</si>
  <si>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</si>
  <si>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</si>
  <si>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</si>
  <si>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</si>
  <si>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</si>
  <si>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</si>
  <si>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</si>
  <si>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</si>
  <si>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</si>
  <si>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</si>
  <si>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</si>
  <si>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</si>
  <si>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</si>
  <si>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</si>
  <si>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</si>
  <si>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</si>
  <si>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</si>
  <si>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</si>
  <si>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</si>
  <si>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</si>
  <si>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</si>
  <si>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</si>
  <si>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</si>
  <si>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</si>
  <si>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</si>
  <si>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</si>
  <si>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</si>
  <si>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</si>
  <si>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</si>
  <si>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</si>
  <si>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</si>
  <si>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</si>
  <si>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</si>
  <si>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</si>
  <si>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</si>
  <si>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</si>
  <si>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</si>
  <si>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</si>
  <si>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</si>
  <si>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</si>
  <si>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</si>
  <si>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</si>
  <si>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</si>
  <si>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</si>
  <si>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</si>
  <si>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</si>
  <si>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</si>
  <si>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</si>
  <si>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2023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</si>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</sst>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6994933.33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333363</v>
      </c>
      <c r="E10" s="45">
        <v>883350.8800000002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201592.4</v>
      </c>
      <c r="E14" s="45">
        <v>269175.26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534955.4</v>
      </c>
      <c r="E16" s="51">
        <f>E10+E11+E12+E13+E14+E15</f>
        <v>1152526.1400000001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1546808.62</v>
      </c>
      <c r="E18" s="45">
        <v>2023726.39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5000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1546808.6199999999</v>
      </c>
      <c r="E23" s="51">
        <f>E18+E19+E20+E21+E22</f>
        <v>2028726.3900000001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75861.84</v>
      </c>
      <c r="E25" s="45">
        <v>215667.45</v>
      </c>
    </row>
    <row r="26" spans="2:5" ht="15">
      <c r="B26" s="13">
        <v>30200</v>
      </c>
      <c r="C26" s="54" t="s">
        <v>28</v>
      </c>
      <c r="D26" s="39">
        <v>1600</v>
      </c>
      <c r="E26" s="45">
        <v>1826.8</v>
      </c>
    </row>
    <row r="27" spans="2:5" ht="15">
      <c r="B27" s="13">
        <v>30300</v>
      </c>
      <c r="C27" s="54" t="s">
        <v>29</v>
      </c>
      <c r="D27" s="39">
        <v>151</v>
      </c>
      <c r="E27" s="45">
        <v>151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19034.879999999997</v>
      </c>
      <c r="E29" s="50">
        <v>160016.38</v>
      </c>
    </row>
    <row r="30" spans="2:5" ht="15.75" thickBot="1">
      <c r="B30" s="16">
        <v>30000</v>
      </c>
      <c r="C30" s="15" t="s">
        <v>32</v>
      </c>
      <c r="D30" s="48">
        <f>D25+D26+D27+D28+D29</f>
        <v>96647.72</v>
      </c>
      <c r="E30" s="51">
        <f>E25+E26+E27+E28+E29</f>
        <v>377661.63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4344</v>
      </c>
      <c r="E33" s="59">
        <v>2692008.6000000006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8000</v>
      </c>
      <c r="E35" s="45">
        <v>8903.8</v>
      </c>
    </row>
    <row r="36" spans="2:5" ht="15">
      <c r="B36" s="13">
        <v>40500</v>
      </c>
      <c r="C36" s="54" t="s">
        <v>39</v>
      </c>
      <c r="D36" s="49">
        <v>884</v>
      </c>
      <c r="E36" s="50">
        <v>1494.08</v>
      </c>
    </row>
    <row r="37" spans="2:5" ht="15.75" thickBot="1">
      <c r="B37" s="16">
        <v>40000</v>
      </c>
      <c r="C37" s="15" t="s">
        <v>40</v>
      </c>
      <c r="D37" s="48">
        <f>D32+D33+D34+D35+D36</f>
        <v>13228</v>
      </c>
      <c r="E37" s="51">
        <f>E32+E33+E34+E35+E36</f>
        <v>2702406.4800000004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562526</v>
      </c>
      <c r="E54" s="45">
        <v>617750.56</v>
      </c>
    </row>
    <row r="55" spans="2:5" ht="15">
      <c r="B55" s="13">
        <v>90200</v>
      </c>
      <c r="C55" s="54" t="s">
        <v>62</v>
      </c>
      <c r="D55" s="61">
        <v>554905</v>
      </c>
      <c r="E55" s="62">
        <v>566100.36</v>
      </c>
    </row>
    <row r="56" spans="2:5" ht="15.75" thickBot="1">
      <c r="B56" s="16">
        <v>90000</v>
      </c>
      <c r="C56" s="15" t="s">
        <v>63</v>
      </c>
      <c r="D56" s="48">
        <f>D54+D55</f>
        <v>1117431</v>
      </c>
      <c r="E56" s="51">
        <f>E54+E55</f>
        <v>1183850.92</v>
      </c>
    </row>
    <row r="57" spans="2:5" ht="16.5" thickBot="1" thickTop="1">
      <c r="B57" s="109" t="s">
        <v>64</v>
      </c>
      <c r="C57" s="110"/>
      <c r="D57" s="52">
        <f>D16+D23+D30+D37+D43+D49+D52+D56</f>
        <v>3309070.74</v>
      </c>
      <c r="E57" s="55">
        <f>E16+E23+E30+E37+E43+E49+E52+E56</f>
        <v>7445171.5600000005</v>
      </c>
    </row>
    <row r="58" spans="2:5" ht="16.5" thickBot="1" thickTop="1">
      <c r="B58" s="109" t="s">
        <v>65</v>
      </c>
      <c r="C58" s="110"/>
      <c r="D58" s="52">
        <f>D57+D5+D6+D7+D8</f>
        <v>3309070.74</v>
      </c>
      <c r="E58" s="55">
        <f>E57+E5+E6+E7+E8</f>
        <v>14440104.89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333363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201592.4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534955.4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1543578.6199999999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1543578.6199999999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75861.84</v>
      </c>
      <c r="E25" s="45"/>
    </row>
    <row r="26" spans="2:5" ht="15">
      <c r="B26" s="13">
        <v>30200</v>
      </c>
      <c r="C26" s="54" t="s">
        <v>28</v>
      </c>
      <c r="D26" s="39">
        <v>1600</v>
      </c>
      <c r="E26" s="45"/>
    </row>
    <row r="27" spans="2:5" ht="15">
      <c r="B27" s="13">
        <v>30300</v>
      </c>
      <c r="C27" s="54" t="s">
        <v>29</v>
      </c>
      <c r="D27" s="39">
        <v>151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19034.879999999997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96647.72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4344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884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13228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562526</v>
      </c>
      <c r="E54" s="45"/>
    </row>
    <row r="55" spans="2:5" ht="15">
      <c r="B55" s="13">
        <v>90200</v>
      </c>
      <c r="C55" s="54" t="s">
        <v>62</v>
      </c>
      <c r="D55" s="61">
        <v>554905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1117431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3305840.74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3305840.74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333363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201592.4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534955.4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1543578.6199999999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1543578.6199999999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75861.84</v>
      </c>
      <c r="E25" s="45"/>
    </row>
    <row r="26" spans="2:5" ht="15">
      <c r="B26" s="13">
        <v>30200</v>
      </c>
      <c r="C26" s="54" t="s">
        <v>28</v>
      </c>
      <c r="D26" s="39">
        <v>1600</v>
      </c>
      <c r="E26" s="45"/>
    </row>
    <row r="27" spans="2:5" ht="15">
      <c r="B27" s="13">
        <v>30300</v>
      </c>
      <c r="C27" s="54" t="s">
        <v>29</v>
      </c>
      <c r="D27" s="39">
        <v>151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19034.879999999997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96647.72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4344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884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13228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562526</v>
      </c>
      <c r="E54" s="45"/>
    </row>
    <row r="55" spans="2:5" ht="15">
      <c r="B55" s="13">
        <v>90200</v>
      </c>
      <c r="C55" s="54" t="s">
        <v>62</v>
      </c>
      <c r="D55" s="61">
        <v>554905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1117431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3305840.74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3305840.74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389085.9199999999</v>
      </c>
      <c r="E10" s="89">
        <v>0</v>
      </c>
      <c r="F10" s="90">
        <v>580502.1200000002</v>
      </c>
      <c r="G10" s="88"/>
      <c r="H10" s="89"/>
      <c r="I10" s="90"/>
      <c r="J10" s="97">
        <v>34338</v>
      </c>
      <c r="K10" s="89">
        <v>0</v>
      </c>
      <c r="L10" s="101">
        <v>46715.38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14421.38</v>
      </c>
      <c r="AE10" s="91"/>
      <c r="AF10" s="89"/>
      <c r="AG10" s="90"/>
      <c r="AH10" s="91"/>
      <c r="AI10" s="89"/>
      <c r="AJ10" s="90"/>
      <c r="AK10" s="91">
        <v>52000</v>
      </c>
      <c r="AL10" s="89">
        <v>0</v>
      </c>
      <c r="AM10" s="90">
        <v>57503.39000000001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>
        <v>0</v>
      </c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475423.9199999999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699142.2700000003</v>
      </c>
    </row>
    <row r="11" spans="2:76" ht="15">
      <c r="B11" s="13">
        <v>102</v>
      </c>
      <c r="C11" s="25" t="s">
        <v>92</v>
      </c>
      <c r="D11" s="88">
        <v>33770.7</v>
      </c>
      <c r="E11" s="89">
        <v>0</v>
      </c>
      <c r="F11" s="90">
        <v>54119.28</v>
      </c>
      <c r="G11" s="88"/>
      <c r="H11" s="89"/>
      <c r="I11" s="90"/>
      <c r="J11" s="97">
        <v>2285</v>
      </c>
      <c r="K11" s="89">
        <v>0</v>
      </c>
      <c r="L11" s="101">
        <v>3805.82</v>
      </c>
      <c r="M11" s="91">
        <v>450</v>
      </c>
      <c r="N11" s="89">
        <v>0</v>
      </c>
      <c r="O11" s="90">
        <v>450</v>
      </c>
      <c r="P11" s="91">
        <v>0</v>
      </c>
      <c r="Q11" s="89">
        <v>0</v>
      </c>
      <c r="R11" s="90">
        <v>0</v>
      </c>
      <c r="S11" s="91">
        <v>500</v>
      </c>
      <c r="T11" s="89">
        <v>0</v>
      </c>
      <c r="U11" s="90">
        <v>644.5</v>
      </c>
      <c r="V11" s="91">
        <v>527</v>
      </c>
      <c r="W11" s="89">
        <v>0</v>
      </c>
      <c r="X11" s="90">
        <v>527</v>
      </c>
      <c r="Y11" s="91"/>
      <c r="Z11" s="89"/>
      <c r="AA11" s="90"/>
      <c r="AB11" s="91">
        <v>0</v>
      </c>
      <c r="AC11" s="89">
        <v>0</v>
      </c>
      <c r="AD11" s="90">
        <v>1897.49</v>
      </c>
      <c r="AE11" s="91"/>
      <c r="AF11" s="89"/>
      <c r="AG11" s="90"/>
      <c r="AH11" s="91"/>
      <c r="AI11" s="89"/>
      <c r="AJ11" s="90"/>
      <c r="AK11" s="91">
        <v>3200</v>
      </c>
      <c r="AL11" s="89">
        <v>0</v>
      </c>
      <c r="AM11" s="90">
        <v>4342.6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40732.7</v>
      </c>
      <c r="BW11" s="77">
        <f t="shared" si="1"/>
        <v>0</v>
      </c>
      <c r="BX11" s="79">
        <f t="shared" si="2"/>
        <v>65786.69</v>
      </c>
    </row>
    <row r="12" spans="2:76" ht="15">
      <c r="B12" s="13">
        <v>103</v>
      </c>
      <c r="C12" s="25" t="s">
        <v>93</v>
      </c>
      <c r="D12" s="88">
        <v>240921.15</v>
      </c>
      <c r="E12" s="89">
        <v>0</v>
      </c>
      <c r="F12" s="90">
        <v>389034.81000000006</v>
      </c>
      <c r="G12" s="88"/>
      <c r="H12" s="89"/>
      <c r="I12" s="90"/>
      <c r="J12" s="97">
        <v>3050</v>
      </c>
      <c r="K12" s="89">
        <v>0</v>
      </c>
      <c r="L12" s="101">
        <v>3050</v>
      </c>
      <c r="M12" s="91">
        <v>151247</v>
      </c>
      <c r="N12" s="89">
        <v>0</v>
      </c>
      <c r="O12" s="90">
        <v>237477.44</v>
      </c>
      <c r="P12" s="91">
        <v>159756</v>
      </c>
      <c r="Q12" s="89">
        <v>0</v>
      </c>
      <c r="R12" s="90">
        <v>206465.28000000003</v>
      </c>
      <c r="S12" s="91">
        <v>10000</v>
      </c>
      <c r="T12" s="89">
        <v>0</v>
      </c>
      <c r="U12" s="90">
        <v>14876.84</v>
      </c>
      <c r="V12" s="91">
        <v>5500</v>
      </c>
      <c r="W12" s="89">
        <v>0</v>
      </c>
      <c r="X12" s="90">
        <v>22750</v>
      </c>
      <c r="Y12" s="91">
        <v>10600</v>
      </c>
      <c r="Z12" s="89">
        <v>0</v>
      </c>
      <c r="AA12" s="90">
        <v>110036.03</v>
      </c>
      <c r="AB12" s="91">
        <v>156624.35</v>
      </c>
      <c r="AC12" s="89">
        <v>0</v>
      </c>
      <c r="AD12" s="90">
        <v>343877.15</v>
      </c>
      <c r="AE12" s="91">
        <v>69000</v>
      </c>
      <c r="AF12" s="89">
        <v>0</v>
      </c>
      <c r="AG12" s="90">
        <v>121548.9</v>
      </c>
      <c r="AH12" s="91">
        <v>635</v>
      </c>
      <c r="AI12" s="89">
        <v>0</v>
      </c>
      <c r="AJ12" s="90">
        <v>9475.17</v>
      </c>
      <c r="AK12" s="91">
        <v>75818</v>
      </c>
      <c r="AL12" s="89">
        <v>0</v>
      </c>
      <c r="AM12" s="90">
        <v>122527.95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>
        <v>0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883151.5</v>
      </c>
      <c r="BW12" s="77">
        <f t="shared" si="1"/>
        <v>0</v>
      </c>
      <c r="BX12" s="79">
        <f t="shared" si="2"/>
        <v>1581119.5699999998</v>
      </c>
    </row>
    <row r="13" spans="2:76" ht="15">
      <c r="B13" s="13">
        <v>104</v>
      </c>
      <c r="C13" s="25" t="s">
        <v>19</v>
      </c>
      <c r="D13" s="88">
        <v>2000</v>
      </c>
      <c r="E13" s="89">
        <v>0</v>
      </c>
      <c r="F13" s="90">
        <v>2737.77</v>
      </c>
      <c r="G13" s="88"/>
      <c r="H13" s="89"/>
      <c r="I13" s="90"/>
      <c r="J13" s="97"/>
      <c r="K13" s="89"/>
      <c r="L13" s="101"/>
      <c r="M13" s="91">
        <v>18745</v>
      </c>
      <c r="N13" s="89">
        <v>0</v>
      </c>
      <c r="O13" s="90">
        <v>18745</v>
      </c>
      <c r="P13" s="91">
        <v>2270</v>
      </c>
      <c r="Q13" s="89">
        <v>0</v>
      </c>
      <c r="R13" s="90">
        <v>4540</v>
      </c>
      <c r="S13" s="91">
        <v>2000</v>
      </c>
      <c r="T13" s="89">
        <v>0</v>
      </c>
      <c r="U13" s="90">
        <v>2000</v>
      </c>
      <c r="V13" s="91">
        <v>35000</v>
      </c>
      <c r="W13" s="89">
        <v>0</v>
      </c>
      <c r="X13" s="90">
        <v>35000</v>
      </c>
      <c r="Y13" s="91">
        <v>1500</v>
      </c>
      <c r="Z13" s="89">
        <v>0</v>
      </c>
      <c r="AA13" s="90">
        <v>1500</v>
      </c>
      <c r="AB13" s="91">
        <v>4584</v>
      </c>
      <c r="AC13" s="89">
        <v>0</v>
      </c>
      <c r="AD13" s="90">
        <v>8543.369999999999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506088</v>
      </c>
      <c r="AL13" s="89">
        <v>0</v>
      </c>
      <c r="AM13" s="90">
        <v>719835.53</v>
      </c>
      <c r="AN13" s="91">
        <v>0</v>
      </c>
      <c r="AO13" s="89">
        <v>0</v>
      </c>
      <c r="AP13" s="90">
        <v>0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572187</v>
      </c>
      <c r="BW13" s="77">
        <f t="shared" si="1"/>
        <v>0</v>
      </c>
      <c r="BX13" s="79">
        <f t="shared" si="2"/>
        <v>792901.67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7881.88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7881.88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2457</v>
      </c>
      <c r="E18" s="89">
        <v>0</v>
      </c>
      <c r="F18" s="90">
        <v>2457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656</v>
      </c>
      <c r="AL18" s="89">
        <v>0</v>
      </c>
      <c r="AM18" s="101">
        <v>656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3113</v>
      </c>
      <c r="BW18" s="77">
        <f t="shared" si="1"/>
        <v>0</v>
      </c>
      <c r="BX18" s="79">
        <f t="shared" si="2"/>
        <v>3113</v>
      </c>
    </row>
    <row r="19" spans="2:76" ht="15">
      <c r="B19" s="13">
        <v>110</v>
      </c>
      <c r="C19" s="25" t="s">
        <v>98</v>
      </c>
      <c r="D19" s="88">
        <v>9208</v>
      </c>
      <c r="E19" s="89">
        <v>0</v>
      </c>
      <c r="F19" s="90">
        <v>9208</v>
      </c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>
        <v>1500</v>
      </c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4283.12</v>
      </c>
      <c r="AH19" s="97"/>
      <c r="AI19" s="89"/>
      <c r="AJ19" s="101"/>
      <c r="AK19" s="97">
        <v>500</v>
      </c>
      <c r="AL19" s="89">
        <v>0</v>
      </c>
      <c r="AM19" s="101">
        <v>750</v>
      </c>
      <c r="AN19" s="97"/>
      <c r="AO19" s="89"/>
      <c r="AP19" s="101"/>
      <c r="AQ19" s="97">
        <v>18637.4</v>
      </c>
      <c r="AR19" s="89">
        <v>0</v>
      </c>
      <c r="AS19" s="101">
        <v>18637.4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150154.84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180000.24</v>
      </c>
      <c r="BW19" s="77">
        <f t="shared" si="1"/>
        <v>0</v>
      </c>
      <c r="BX19" s="79">
        <f t="shared" si="2"/>
        <v>34378.520000000004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677442.7699999999</v>
      </c>
      <c r="E20" s="78">
        <f t="shared" si="3"/>
        <v>0</v>
      </c>
      <c r="F20" s="79">
        <f t="shared" si="3"/>
        <v>1038058.9800000003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39673</v>
      </c>
      <c r="K20" s="78">
        <f t="shared" si="3"/>
        <v>0</v>
      </c>
      <c r="L20" s="77">
        <f t="shared" si="3"/>
        <v>53571.200000000004</v>
      </c>
      <c r="M20" s="98">
        <f t="shared" si="3"/>
        <v>171942</v>
      </c>
      <c r="N20" s="78">
        <f t="shared" si="3"/>
        <v>0</v>
      </c>
      <c r="O20" s="77">
        <f t="shared" si="3"/>
        <v>258172.44</v>
      </c>
      <c r="P20" s="98">
        <f t="shared" si="3"/>
        <v>162026</v>
      </c>
      <c r="Q20" s="78">
        <f t="shared" si="3"/>
        <v>0</v>
      </c>
      <c r="R20" s="77">
        <f t="shared" si="3"/>
        <v>211005.28000000003</v>
      </c>
      <c r="S20" s="98">
        <f t="shared" si="3"/>
        <v>12500</v>
      </c>
      <c r="T20" s="78">
        <f t="shared" si="3"/>
        <v>0</v>
      </c>
      <c r="U20" s="77">
        <f t="shared" si="3"/>
        <v>17521.34</v>
      </c>
      <c r="V20" s="98">
        <f t="shared" si="3"/>
        <v>41027</v>
      </c>
      <c r="W20" s="78">
        <f t="shared" si="3"/>
        <v>0</v>
      </c>
      <c r="X20" s="77">
        <f t="shared" si="3"/>
        <v>58277</v>
      </c>
      <c r="Y20" s="98">
        <f t="shared" si="3"/>
        <v>12100</v>
      </c>
      <c r="Z20" s="78">
        <f t="shared" si="3"/>
        <v>0</v>
      </c>
      <c r="AA20" s="77">
        <f t="shared" si="3"/>
        <v>111536.03</v>
      </c>
      <c r="AB20" s="98">
        <f t="shared" si="3"/>
        <v>161208.35</v>
      </c>
      <c r="AC20" s="78">
        <f t="shared" si="3"/>
        <v>0</v>
      </c>
      <c r="AD20" s="77">
        <f t="shared" si="3"/>
        <v>368739.39</v>
      </c>
      <c r="AE20" s="98">
        <f t="shared" si="3"/>
        <v>69000</v>
      </c>
      <c r="AF20" s="78">
        <f t="shared" si="3"/>
        <v>0</v>
      </c>
      <c r="AG20" s="77">
        <f t="shared" si="3"/>
        <v>125832.01999999999</v>
      </c>
      <c r="AH20" s="98">
        <f t="shared" si="3"/>
        <v>635</v>
      </c>
      <c r="AI20" s="78">
        <f t="shared" si="3"/>
        <v>0</v>
      </c>
      <c r="AJ20" s="77">
        <f t="shared" si="3"/>
        <v>9475.17</v>
      </c>
      <c r="AK20" s="98">
        <f t="shared" si="3"/>
        <v>638262</v>
      </c>
      <c r="AL20" s="78">
        <f t="shared" si="3"/>
        <v>0</v>
      </c>
      <c r="AM20" s="77">
        <f t="shared" si="3"/>
        <v>905615.47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18637.4</v>
      </c>
      <c r="AR20" s="78">
        <f t="shared" si="3"/>
        <v>0</v>
      </c>
      <c r="AS20" s="77">
        <f t="shared" si="3"/>
        <v>18637.4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150154.84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7881.88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2154608.36</v>
      </c>
      <c r="BW20" s="77">
        <f>BW10+BW11+BW12+BW13+BW14+BW15+BW16+BW17+BW18+BW19</f>
        <v>0</v>
      </c>
      <c r="BX20" s="95">
        <f>BX10+BX11+BX12+BX13+BX14+BX15+BX16+BX17+BX18+BX19</f>
        <v>3184323.6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12687.38</v>
      </c>
      <c r="E24" s="89">
        <v>0</v>
      </c>
      <c r="F24" s="90">
        <v>25777.980000000003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24858.11</v>
      </c>
      <c r="P24" s="97">
        <v>0</v>
      </c>
      <c r="Q24" s="89">
        <v>0</v>
      </c>
      <c r="R24" s="101">
        <v>2787.58</v>
      </c>
      <c r="S24" s="97">
        <v>0</v>
      </c>
      <c r="T24" s="89">
        <v>0</v>
      </c>
      <c r="U24" s="101">
        <v>14510.08</v>
      </c>
      <c r="V24" s="97">
        <v>0</v>
      </c>
      <c r="W24" s="89">
        <v>0</v>
      </c>
      <c r="X24" s="101">
        <v>1490.05</v>
      </c>
      <c r="Y24" s="97">
        <v>0</v>
      </c>
      <c r="Z24" s="89">
        <v>0</v>
      </c>
      <c r="AA24" s="101">
        <v>66391.5</v>
      </c>
      <c r="AB24" s="97">
        <v>0</v>
      </c>
      <c r="AC24" s="89">
        <v>0</v>
      </c>
      <c r="AD24" s="101">
        <v>49227.78</v>
      </c>
      <c r="AE24" s="97">
        <v>0</v>
      </c>
      <c r="AF24" s="89">
        <v>0</v>
      </c>
      <c r="AG24" s="101">
        <v>289523.87</v>
      </c>
      <c r="AH24" s="97">
        <v>0</v>
      </c>
      <c r="AI24" s="89">
        <v>0</v>
      </c>
      <c r="AJ24" s="101">
        <v>2530</v>
      </c>
      <c r="AK24" s="97">
        <v>24344</v>
      </c>
      <c r="AL24" s="89">
        <v>0</v>
      </c>
      <c r="AM24" s="101">
        <v>30666.95</v>
      </c>
      <c r="AN24" s="97"/>
      <c r="AO24" s="89"/>
      <c r="AP24" s="101"/>
      <c r="AQ24" s="97">
        <v>0</v>
      </c>
      <c r="AR24" s="89">
        <v>0</v>
      </c>
      <c r="AS24" s="101">
        <v>916968.2200000001</v>
      </c>
      <c r="AT24" s="97">
        <v>0</v>
      </c>
      <c r="AU24" s="89">
        <v>0</v>
      </c>
      <c r="AV24" s="101">
        <v>0</v>
      </c>
      <c r="AW24" s="97"/>
      <c r="AX24" s="89"/>
      <c r="AY24" s="101"/>
      <c r="AZ24" s="97">
        <v>0</v>
      </c>
      <c r="BA24" s="89">
        <v>0</v>
      </c>
      <c r="BB24" s="101">
        <v>43045.51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37031.380000000005</v>
      </c>
      <c r="BW24" s="77">
        <f t="shared" si="4"/>
        <v>0</v>
      </c>
      <c r="BX24" s="79">
        <f t="shared" si="4"/>
        <v>1467777.6300000001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12687.380000000001</v>
      </c>
      <c r="E28" s="78">
        <f t="shared" si="5"/>
        <v>0</v>
      </c>
      <c r="F28" s="79">
        <f t="shared" si="5"/>
        <v>25777.980000000003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24858.11</v>
      </c>
      <c r="P28" s="98">
        <f t="shared" si="5"/>
        <v>0</v>
      </c>
      <c r="Q28" s="78">
        <f t="shared" si="5"/>
        <v>0</v>
      </c>
      <c r="R28" s="77">
        <f t="shared" si="5"/>
        <v>2787.58</v>
      </c>
      <c r="S28" s="98">
        <f t="shared" si="5"/>
        <v>0</v>
      </c>
      <c r="T28" s="78">
        <f t="shared" si="5"/>
        <v>0</v>
      </c>
      <c r="U28" s="77">
        <f t="shared" si="5"/>
        <v>14510.08</v>
      </c>
      <c r="V28" s="98">
        <f t="shared" si="5"/>
        <v>0</v>
      </c>
      <c r="W28" s="78">
        <f t="shared" si="5"/>
        <v>0</v>
      </c>
      <c r="X28" s="77">
        <f t="shared" si="5"/>
        <v>1490.05</v>
      </c>
      <c r="Y28" s="98">
        <f t="shared" si="5"/>
        <v>0</v>
      </c>
      <c r="Z28" s="78">
        <f t="shared" si="5"/>
        <v>0</v>
      </c>
      <c r="AA28" s="77">
        <f t="shared" si="5"/>
        <v>66391.5</v>
      </c>
      <c r="AB28" s="98">
        <f t="shared" si="5"/>
        <v>0</v>
      </c>
      <c r="AC28" s="78">
        <f t="shared" si="5"/>
        <v>0</v>
      </c>
      <c r="AD28" s="77">
        <f t="shared" si="5"/>
        <v>49227.78</v>
      </c>
      <c r="AE28" s="98">
        <f t="shared" si="5"/>
        <v>0</v>
      </c>
      <c r="AF28" s="78">
        <f t="shared" si="5"/>
        <v>0</v>
      </c>
      <c r="AG28" s="77">
        <f t="shared" si="5"/>
        <v>289523.87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2530</v>
      </c>
      <c r="AK28" s="98">
        <f t="shared" si="6"/>
        <v>24344</v>
      </c>
      <c r="AL28" s="78">
        <f t="shared" si="6"/>
        <v>0</v>
      </c>
      <c r="AM28" s="77">
        <f t="shared" si="6"/>
        <v>30666.95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916968.2200000001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43045.51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37031.380000000005</v>
      </c>
      <c r="BW28" s="77">
        <f>BW23+BW24+BW25+BW26+BW27</f>
        <v>0</v>
      </c>
      <c r="BX28" s="95">
        <f>BX23+BX24+BX25+BX26+BX27</f>
        <v>1467777.6300000001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562526</v>
      </c>
      <c r="BS49" s="89">
        <v>0</v>
      </c>
      <c r="BT49" s="101">
        <v>631179.22</v>
      </c>
      <c r="BU49" s="76"/>
      <c r="BV49" s="85">
        <f aca="true" t="shared" si="15" ref="BV49:BX50">D49+G49+J49+M49+P49+S49+V49+Y49+AB49+AE49+AH49+AK49+AN49+AQ49+AT49+AW49+AZ49+BC49+BF49+BI49+BL49+BO49+BR49</f>
        <v>562526</v>
      </c>
      <c r="BW49" s="77">
        <f t="shared" si="15"/>
        <v>0</v>
      </c>
      <c r="BX49" s="79">
        <f t="shared" si="15"/>
        <v>631179.22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554905</v>
      </c>
      <c r="BS50" s="89">
        <v>0</v>
      </c>
      <c r="BT50" s="101">
        <v>768546.7100000001</v>
      </c>
      <c r="BU50" s="76"/>
      <c r="BV50" s="85">
        <f t="shared" si="15"/>
        <v>554905</v>
      </c>
      <c r="BW50" s="77">
        <f t="shared" si="15"/>
        <v>0</v>
      </c>
      <c r="BX50" s="79">
        <f t="shared" si="15"/>
        <v>768546.7100000001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1117431</v>
      </c>
      <c r="BS51" s="78">
        <f>BS49+BS50</f>
        <v>0</v>
      </c>
      <c r="BT51" s="77">
        <f>BT49+BT50</f>
        <v>1399725.9300000002</v>
      </c>
      <c r="BU51" s="85"/>
      <c r="BV51" s="85">
        <f>BV49+BV50</f>
        <v>1117431</v>
      </c>
      <c r="BW51" s="77">
        <f>BW49+BW50</f>
        <v>0</v>
      </c>
      <c r="BX51" s="95">
        <f>BX49+BX50</f>
        <v>1399725.9300000002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690130.1499999999</v>
      </c>
      <c r="E53" s="86">
        <f t="shared" si="18"/>
        <v>0</v>
      </c>
      <c r="F53" s="86">
        <f t="shared" si="18"/>
        <v>1063836.9600000004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39673</v>
      </c>
      <c r="K53" s="86">
        <f t="shared" si="18"/>
        <v>0</v>
      </c>
      <c r="L53" s="86">
        <f t="shared" si="18"/>
        <v>53571.200000000004</v>
      </c>
      <c r="M53" s="86">
        <f t="shared" si="18"/>
        <v>171942</v>
      </c>
      <c r="N53" s="86">
        <f t="shared" si="18"/>
        <v>0</v>
      </c>
      <c r="O53" s="86">
        <f t="shared" si="18"/>
        <v>283030.55</v>
      </c>
      <c r="P53" s="86">
        <f t="shared" si="18"/>
        <v>162026</v>
      </c>
      <c r="Q53" s="86">
        <f t="shared" si="18"/>
        <v>0</v>
      </c>
      <c r="R53" s="86">
        <f t="shared" si="18"/>
        <v>213792.86000000002</v>
      </c>
      <c r="S53" s="86">
        <f t="shared" si="18"/>
        <v>12500</v>
      </c>
      <c r="T53" s="86">
        <f t="shared" si="18"/>
        <v>0</v>
      </c>
      <c r="U53" s="86">
        <f t="shared" si="18"/>
        <v>32031.42</v>
      </c>
      <c r="V53" s="86">
        <f t="shared" si="18"/>
        <v>41027</v>
      </c>
      <c r="W53" s="86">
        <f t="shared" si="18"/>
        <v>0</v>
      </c>
      <c r="X53" s="86">
        <f t="shared" si="18"/>
        <v>59767.05</v>
      </c>
      <c r="Y53" s="86">
        <f t="shared" si="18"/>
        <v>12100</v>
      </c>
      <c r="Z53" s="86">
        <f t="shared" si="18"/>
        <v>0</v>
      </c>
      <c r="AA53" s="86">
        <f t="shared" si="18"/>
        <v>177927.53</v>
      </c>
      <c r="AB53" s="86">
        <f t="shared" si="18"/>
        <v>161208.35</v>
      </c>
      <c r="AC53" s="86">
        <f t="shared" si="18"/>
        <v>0</v>
      </c>
      <c r="AD53" s="86">
        <f t="shared" si="18"/>
        <v>417967.17000000004</v>
      </c>
      <c r="AE53" s="86">
        <f t="shared" si="18"/>
        <v>69000</v>
      </c>
      <c r="AF53" s="86">
        <f t="shared" si="18"/>
        <v>0</v>
      </c>
      <c r="AG53" s="86">
        <f t="shared" si="18"/>
        <v>415355.89</v>
      </c>
      <c r="AH53" s="86">
        <f t="shared" si="18"/>
        <v>635</v>
      </c>
      <c r="AI53" s="86">
        <f t="shared" si="18"/>
        <v>0</v>
      </c>
      <c r="AJ53" s="86">
        <f aca="true" t="shared" si="19" ref="AJ53:BT53">AJ20+AJ28+AJ35+AJ42+AJ46+AJ51</f>
        <v>12005.17</v>
      </c>
      <c r="AK53" s="86">
        <f t="shared" si="19"/>
        <v>662606</v>
      </c>
      <c r="AL53" s="86">
        <f t="shared" si="19"/>
        <v>0</v>
      </c>
      <c r="AM53" s="86">
        <f t="shared" si="19"/>
        <v>936282.4199999999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18637.4</v>
      </c>
      <c r="AR53" s="86">
        <f t="shared" si="19"/>
        <v>0</v>
      </c>
      <c r="AS53" s="86">
        <f t="shared" si="19"/>
        <v>935605.6200000001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43045.51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150154.84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7881.88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1117431</v>
      </c>
      <c r="BS53" s="86">
        <f t="shared" si="19"/>
        <v>0</v>
      </c>
      <c r="BT53" s="86">
        <f t="shared" si="19"/>
        <v>1399725.9300000002</v>
      </c>
      <c r="BU53" s="86">
        <f>BU8</f>
        <v>0</v>
      </c>
      <c r="BV53" s="102">
        <f>BV8+BV20+BV28+BV35+BV42+BV46+BV51</f>
        <v>3309070.7399999998</v>
      </c>
      <c r="BW53" s="87">
        <f>BW20+BW28+BW35+BW42+BW46+BW51</f>
        <v>0</v>
      </c>
      <c r="BX53" s="87">
        <f>BX20+BX28+BX35+BX42+BX46+BX51</f>
        <v>6051827.16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427085.9199999999</v>
      </c>
      <c r="E10" s="89">
        <v>0</v>
      </c>
      <c r="F10" s="90"/>
      <c r="G10" s="88"/>
      <c r="H10" s="89"/>
      <c r="I10" s="90"/>
      <c r="J10" s="97">
        <v>34338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52000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513423.9199999999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34770.7</v>
      </c>
      <c r="E11" s="89">
        <v>0</v>
      </c>
      <c r="F11" s="90"/>
      <c r="G11" s="88"/>
      <c r="H11" s="89"/>
      <c r="I11" s="90"/>
      <c r="J11" s="97">
        <v>2285</v>
      </c>
      <c r="K11" s="89">
        <v>0</v>
      </c>
      <c r="L11" s="101"/>
      <c r="M11" s="91">
        <v>450</v>
      </c>
      <c r="N11" s="89">
        <v>0</v>
      </c>
      <c r="O11" s="90"/>
      <c r="P11" s="91">
        <v>0</v>
      </c>
      <c r="Q11" s="89">
        <v>0</v>
      </c>
      <c r="R11" s="90"/>
      <c r="S11" s="91">
        <v>500</v>
      </c>
      <c r="T11" s="89">
        <v>0</v>
      </c>
      <c r="U11" s="90"/>
      <c r="V11" s="91">
        <v>527</v>
      </c>
      <c r="W11" s="89">
        <v>0</v>
      </c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3200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41732.7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209591.15</v>
      </c>
      <c r="E12" s="89">
        <v>0</v>
      </c>
      <c r="F12" s="90"/>
      <c r="G12" s="88"/>
      <c r="H12" s="89"/>
      <c r="I12" s="90"/>
      <c r="J12" s="97">
        <v>3050</v>
      </c>
      <c r="K12" s="89">
        <v>0</v>
      </c>
      <c r="L12" s="101"/>
      <c r="M12" s="91">
        <v>151247</v>
      </c>
      <c r="N12" s="89">
        <v>0</v>
      </c>
      <c r="O12" s="90"/>
      <c r="P12" s="91">
        <v>159756</v>
      </c>
      <c r="Q12" s="89">
        <v>0</v>
      </c>
      <c r="R12" s="90"/>
      <c r="S12" s="91">
        <v>10000</v>
      </c>
      <c r="T12" s="89">
        <v>0</v>
      </c>
      <c r="U12" s="90"/>
      <c r="V12" s="91">
        <v>5500</v>
      </c>
      <c r="W12" s="89">
        <v>0</v>
      </c>
      <c r="X12" s="90"/>
      <c r="Y12" s="91">
        <v>5600</v>
      </c>
      <c r="Z12" s="89">
        <v>0</v>
      </c>
      <c r="AA12" s="90"/>
      <c r="AB12" s="91">
        <v>156624.35</v>
      </c>
      <c r="AC12" s="89">
        <v>0</v>
      </c>
      <c r="AD12" s="90"/>
      <c r="AE12" s="91">
        <v>69000</v>
      </c>
      <c r="AF12" s="89">
        <v>0</v>
      </c>
      <c r="AG12" s="90"/>
      <c r="AH12" s="91">
        <v>635</v>
      </c>
      <c r="AI12" s="89">
        <v>0</v>
      </c>
      <c r="AJ12" s="90"/>
      <c r="AK12" s="91">
        <v>75818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846821.5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18745</v>
      </c>
      <c r="N13" s="89">
        <v>0</v>
      </c>
      <c r="O13" s="90"/>
      <c r="P13" s="91">
        <v>2270</v>
      </c>
      <c r="Q13" s="89">
        <v>0</v>
      </c>
      <c r="R13" s="90"/>
      <c r="S13" s="91">
        <v>2000</v>
      </c>
      <c r="T13" s="89">
        <v>0</v>
      </c>
      <c r="U13" s="90"/>
      <c r="V13" s="91">
        <v>35000</v>
      </c>
      <c r="W13" s="89">
        <v>0</v>
      </c>
      <c r="X13" s="90"/>
      <c r="Y13" s="91">
        <v>1500</v>
      </c>
      <c r="Z13" s="89">
        <v>0</v>
      </c>
      <c r="AA13" s="90"/>
      <c r="AB13" s="91">
        <v>4584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506088</v>
      </c>
      <c r="AL13" s="89">
        <v>0</v>
      </c>
      <c r="AM13" s="90"/>
      <c r="AN13" s="91">
        <v>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572187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2457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656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3113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9208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500</v>
      </c>
      <c r="AL19" s="89">
        <v>0</v>
      </c>
      <c r="AM19" s="101"/>
      <c r="AN19" s="97"/>
      <c r="AO19" s="89"/>
      <c r="AP19" s="101"/>
      <c r="AQ19" s="97">
        <v>18637.4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150154.84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180000.24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685112.7699999999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39673</v>
      </c>
      <c r="K20" s="78">
        <f t="shared" si="1"/>
        <v>0</v>
      </c>
      <c r="L20" s="77">
        <f t="shared" si="1"/>
        <v>0</v>
      </c>
      <c r="M20" s="98">
        <f t="shared" si="1"/>
        <v>171942</v>
      </c>
      <c r="N20" s="78">
        <f t="shared" si="1"/>
        <v>0</v>
      </c>
      <c r="O20" s="77">
        <f t="shared" si="1"/>
        <v>0</v>
      </c>
      <c r="P20" s="98">
        <f t="shared" si="1"/>
        <v>162026</v>
      </c>
      <c r="Q20" s="78">
        <f t="shared" si="1"/>
        <v>0</v>
      </c>
      <c r="R20" s="77">
        <f t="shared" si="1"/>
        <v>0</v>
      </c>
      <c r="S20" s="98">
        <f t="shared" si="1"/>
        <v>12500</v>
      </c>
      <c r="T20" s="78">
        <f t="shared" si="1"/>
        <v>0</v>
      </c>
      <c r="U20" s="77">
        <f t="shared" si="1"/>
        <v>0</v>
      </c>
      <c r="V20" s="98">
        <f t="shared" si="1"/>
        <v>41027</v>
      </c>
      <c r="W20" s="78">
        <f t="shared" si="1"/>
        <v>0</v>
      </c>
      <c r="X20" s="77">
        <f t="shared" si="1"/>
        <v>0</v>
      </c>
      <c r="Y20" s="98">
        <f t="shared" si="1"/>
        <v>7100</v>
      </c>
      <c r="Z20" s="78">
        <f t="shared" si="1"/>
        <v>0</v>
      </c>
      <c r="AA20" s="77">
        <f t="shared" si="1"/>
        <v>0</v>
      </c>
      <c r="AB20" s="98">
        <f t="shared" si="1"/>
        <v>161208.35</v>
      </c>
      <c r="AC20" s="78">
        <f t="shared" si="1"/>
        <v>0</v>
      </c>
      <c r="AD20" s="77">
        <f t="shared" si="1"/>
        <v>0</v>
      </c>
      <c r="AE20" s="98">
        <f t="shared" si="1"/>
        <v>69000</v>
      </c>
      <c r="AF20" s="78">
        <f t="shared" si="1"/>
        <v>0</v>
      </c>
      <c r="AG20" s="77">
        <f t="shared" si="1"/>
        <v>0</v>
      </c>
      <c r="AH20" s="98">
        <f t="shared" si="1"/>
        <v>635</v>
      </c>
      <c r="AI20" s="78">
        <f t="shared" si="1"/>
        <v>0</v>
      </c>
      <c r="AJ20" s="77">
        <f t="shared" si="1"/>
        <v>0</v>
      </c>
      <c r="AK20" s="98">
        <f t="shared" si="1"/>
        <v>638262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18637.4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150154.84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2157278.36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6787.38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24344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31131.38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6787.38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24344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31131.38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562526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562526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554905</v>
      </c>
      <c r="BS50" s="89">
        <v>0</v>
      </c>
      <c r="BT50" s="101"/>
      <c r="BU50" s="76"/>
      <c r="BV50" s="85">
        <f t="shared" si="9"/>
        <v>554905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1117431</v>
      </c>
      <c r="BS51" s="78">
        <f>BS49+BS50</f>
        <v>0</v>
      </c>
      <c r="BT51" s="77">
        <f>BT49+BT50</f>
        <v>0</v>
      </c>
      <c r="BU51" s="85"/>
      <c r="BV51" s="85">
        <f>BV49+BV50</f>
        <v>1117431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691900.1499999999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39673</v>
      </c>
      <c r="K53" s="86">
        <f t="shared" si="11"/>
        <v>0</v>
      </c>
      <c r="L53" s="86">
        <f t="shared" si="11"/>
        <v>0</v>
      </c>
      <c r="M53" s="86">
        <f t="shared" si="11"/>
        <v>171942</v>
      </c>
      <c r="N53" s="86">
        <f t="shared" si="11"/>
        <v>0</v>
      </c>
      <c r="O53" s="86">
        <f t="shared" si="11"/>
        <v>0</v>
      </c>
      <c r="P53" s="86">
        <f t="shared" si="11"/>
        <v>162026</v>
      </c>
      <c r="Q53" s="86">
        <f t="shared" si="11"/>
        <v>0</v>
      </c>
      <c r="R53" s="86">
        <f t="shared" si="11"/>
        <v>0</v>
      </c>
      <c r="S53" s="86">
        <f t="shared" si="11"/>
        <v>12500</v>
      </c>
      <c r="T53" s="86">
        <f t="shared" si="11"/>
        <v>0</v>
      </c>
      <c r="U53" s="86">
        <f t="shared" si="11"/>
        <v>0</v>
      </c>
      <c r="V53" s="86">
        <f t="shared" si="11"/>
        <v>41027</v>
      </c>
      <c r="W53" s="86">
        <f t="shared" si="11"/>
        <v>0</v>
      </c>
      <c r="X53" s="86">
        <f t="shared" si="11"/>
        <v>0</v>
      </c>
      <c r="Y53" s="86">
        <f t="shared" si="11"/>
        <v>7100</v>
      </c>
      <c r="Z53" s="86">
        <f t="shared" si="11"/>
        <v>0</v>
      </c>
      <c r="AA53" s="86">
        <f t="shared" si="11"/>
        <v>0</v>
      </c>
      <c r="AB53" s="86">
        <f t="shared" si="11"/>
        <v>161208.35</v>
      </c>
      <c r="AC53" s="86">
        <f t="shared" si="11"/>
        <v>0</v>
      </c>
      <c r="AD53" s="86">
        <f t="shared" si="11"/>
        <v>0</v>
      </c>
      <c r="AE53" s="86">
        <f t="shared" si="11"/>
        <v>69000</v>
      </c>
      <c r="AF53" s="86">
        <f t="shared" si="11"/>
        <v>0</v>
      </c>
      <c r="AG53" s="86">
        <f t="shared" si="11"/>
        <v>0</v>
      </c>
      <c r="AH53" s="86">
        <f t="shared" si="11"/>
        <v>635</v>
      </c>
      <c r="AI53" s="86">
        <f t="shared" si="11"/>
        <v>0</v>
      </c>
      <c r="AJ53" s="86">
        <f t="shared" si="11"/>
        <v>0</v>
      </c>
      <c r="AK53" s="86">
        <f t="shared" si="11"/>
        <v>662606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18637.4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150154.84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1117431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3305840.7399999998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427085.9199999999</v>
      </c>
      <c r="E10" s="89">
        <v>0</v>
      </c>
      <c r="F10" s="90"/>
      <c r="G10" s="88"/>
      <c r="H10" s="89"/>
      <c r="I10" s="90"/>
      <c r="J10" s="97">
        <v>34338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52000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513423.9199999999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34770.7</v>
      </c>
      <c r="E11" s="89">
        <v>0</v>
      </c>
      <c r="F11" s="90"/>
      <c r="G11" s="88"/>
      <c r="H11" s="89"/>
      <c r="I11" s="90"/>
      <c r="J11" s="97">
        <v>2285</v>
      </c>
      <c r="K11" s="89">
        <v>0</v>
      </c>
      <c r="L11" s="101"/>
      <c r="M11" s="91">
        <v>450</v>
      </c>
      <c r="N11" s="89">
        <v>0</v>
      </c>
      <c r="O11" s="90"/>
      <c r="P11" s="91">
        <v>0</v>
      </c>
      <c r="Q11" s="89">
        <v>0</v>
      </c>
      <c r="R11" s="90"/>
      <c r="S11" s="91">
        <v>500</v>
      </c>
      <c r="T11" s="89">
        <v>0</v>
      </c>
      <c r="U11" s="90"/>
      <c r="V11" s="91">
        <v>527</v>
      </c>
      <c r="W11" s="89">
        <v>0</v>
      </c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3200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41732.7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209591.15</v>
      </c>
      <c r="E12" s="89">
        <v>0</v>
      </c>
      <c r="F12" s="90"/>
      <c r="G12" s="88"/>
      <c r="H12" s="89"/>
      <c r="I12" s="90"/>
      <c r="J12" s="97">
        <v>3050</v>
      </c>
      <c r="K12" s="89">
        <v>0</v>
      </c>
      <c r="L12" s="101"/>
      <c r="M12" s="91">
        <v>151247</v>
      </c>
      <c r="N12" s="89">
        <v>0</v>
      </c>
      <c r="O12" s="90"/>
      <c r="P12" s="91">
        <v>159756</v>
      </c>
      <c r="Q12" s="89">
        <v>0</v>
      </c>
      <c r="R12" s="90"/>
      <c r="S12" s="91">
        <v>10000</v>
      </c>
      <c r="T12" s="89">
        <v>0</v>
      </c>
      <c r="U12" s="90"/>
      <c r="V12" s="91">
        <v>5500</v>
      </c>
      <c r="W12" s="89">
        <v>0</v>
      </c>
      <c r="X12" s="90"/>
      <c r="Y12" s="91">
        <v>5600</v>
      </c>
      <c r="Z12" s="89">
        <v>0</v>
      </c>
      <c r="AA12" s="90"/>
      <c r="AB12" s="91">
        <v>156624.35</v>
      </c>
      <c r="AC12" s="89">
        <v>0</v>
      </c>
      <c r="AD12" s="90"/>
      <c r="AE12" s="91">
        <v>69000</v>
      </c>
      <c r="AF12" s="89">
        <v>0</v>
      </c>
      <c r="AG12" s="90"/>
      <c r="AH12" s="91">
        <v>635</v>
      </c>
      <c r="AI12" s="89">
        <v>0</v>
      </c>
      <c r="AJ12" s="90"/>
      <c r="AK12" s="91">
        <v>75818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846821.5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18745</v>
      </c>
      <c r="N13" s="89">
        <v>0</v>
      </c>
      <c r="O13" s="90"/>
      <c r="P13" s="91">
        <v>2270</v>
      </c>
      <c r="Q13" s="89">
        <v>0</v>
      </c>
      <c r="R13" s="90"/>
      <c r="S13" s="91">
        <v>2000</v>
      </c>
      <c r="T13" s="89">
        <v>0</v>
      </c>
      <c r="U13" s="90"/>
      <c r="V13" s="91">
        <v>35000</v>
      </c>
      <c r="W13" s="89">
        <v>0</v>
      </c>
      <c r="X13" s="90"/>
      <c r="Y13" s="91">
        <v>1500</v>
      </c>
      <c r="Z13" s="89">
        <v>0</v>
      </c>
      <c r="AA13" s="90"/>
      <c r="AB13" s="91">
        <v>4584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506088</v>
      </c>
      <c r="AL13" s="89">
        <v>0</v>
      </c>
      <c r="AM13" s="90"/>
      <c r="AN13" s="91">
        <v>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572187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2457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656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3113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9208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500</v>
      </c>
      <c r="AL19" s="89">
        <v>0</v>
      </c>
      <c r="AM19" s="101"/>
      <c r="AN19" s="97"/>
      <c r="AO19" s="89"/>
      <c r="AP19" s="101"/>
      <c r="AQ19" s="97">
        <v>18637.4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150154.84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180000.24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685112.7699999999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39673</v>
      </c>
      <c r="K20" s="78">
        <f t="shared" si="1"/>
        <v>0</v>
      </c>
      <c r="L20" s="77">
        <f t="shared" si="1"/>
        <v>0</v>
      </c>
      <c r="M20" s="98">
        <f t="shared" si="1"/>
        <v>171942</v>
      </c>
      <c r="N20" s="78">
        <f t="shared" si="1"/>
        <v>0</v>
      </c>
      <c r="O20" s="77">
        <f t="shared" si="1"/>
        <v>0</v>
      </c>
      <c r="P20" s="98">
        <f t="shared" si="1"/>
        <v>162026</v>
      </c>
      <c r="Q20" s="78">
        <f t="shared" si="1"/>
        <v>0</v>
      </c>
      <c r="R20" s="77">
        <f t="shared" si="1"/>
        <v>0</v>
      </c>
      <c r="S20" s="98">
        <f t="shared" si="1"/>
        <v>12500</v>
      </c>
      <c r="T20" s="78">
        <f t="shared" si="1"/>
        <v>0</v>
      </c>
      <c r="U20" s="77">
        <f t="shared" si="1"/>
        <v>0</v>
      </c>
      <c r="V20" s="98">
        <f t="shared" si="1"/>
        <v>41027</v>
      </c>
      <c r="W20" s="78">
        <f t="shared" si="1"/>
        <v>0</v>
      </c>
      <c r="X20" s="77">
        <f t="shared" si="1"/>
        <v>0</v>
      </c>
      <c r="Y20" s="98">
        <f t="shared" si="1"/>
        <v>7100</v>
      </c>
      <c r="Z20" s="78">
        <f t="shared" si="1"/>
        <v>0</v>
      </c>
      <c r="AA20" s="77">
        <f t="shared" si="1"/>
        <v>0</v>
      </c>
      <c r="AB20" s="98">
        <f t="shared" si="1"/>
        <v>161208.35</v>
      </c>
      <c r="AC20" s="78">
        <f t="shared" si="1"/>
        <v>0</v>
      </c>
      <c r="AD20" s="77">
        <f t="shared" si="1"/>
        <v>0</v>
      </c>
      <c r="AE20" s="98">
        <f t="shared" si="1"/>
        <v>69000</v>
      </c>
      <c r="AF20" s="78">
        <f t="shared" si="1"/>
        <v>0</v>
      </c>
      <c r="AG20" s="77">
        <f t="shared" si="1"/>
        <v>0</v>
      </c>
      <c r="AH20" s="98">
        <f t="shared" si="1"/>
        <v>635</v>
      </c>
      <c r="AI20" s="78">
        <f t="shared" si="1"/>
        <v>0</v>
      </c>
      <c r="AJ20" s="77">
        <f t="shared" si="1"/>
        <v>0</v>
      </c>
      <c r="AK20" s="98">
        <f t="shared" si="1"/>
        <v>638262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18637.4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150154.84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2157278.36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6787.38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24344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31131.38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6787.38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24344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31131.38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562526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562526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554905</v>
      </c>
      <c r="BS50" s="89">
        <v>0</v>
      </c>
      <c r="BT50" s="101"/>
      <c r="BU50" s="76"/>
      <c r="BV50" s="85">
        <f t="shared" si="9"/>
        <v>554905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1117431</v>
      </c>
      <c r="BS51" s="78">
        <f>BS49+BS50</f>
        <v>0</v>
      </c>
      <c r="BT51" s="77">
        <f>BT49+BT50</f>
        <v>0</v>
      </c>
      <c r="BU51" s="85"/>
      <c r="BV51" s="85">
        <f>BV49+BV50</f>
        <v>1117431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691900.1499999999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39673</v>
      </c>
      <c r="K53" s="86">
        <f t="shared" si="11"/>
        <v>0</v>
      </c>
      <c r="L53" s="86">
        <f t="shared" si="11"/>
        <v>0</v>
      </c>
      <c r="M53" s="86">
        <f t="shared" si="11"/>
        <v>171942</v>
      </c>
      <c r="N53" s="86">
        <f t="shared" si="11"/>
        <v>0</v>
      </c>
      <c r="O53" s="86">
        <f t="shared" si="11"/>
        <v>0</v>
      </c>
      <c r="P53" s="86">
        <f t="shared" si="11"/>
        <v>162026</v>
      </c>
      <c r="Q53" s="86">
        <f t="shared" si="11"/>
        <v>0</v>
      </c>
      <c r="R53" s="86">
        <f t="shared" si="11"/>
        <v>0</v>
      </c>
      <c r="S53" s="86">
        <f t="shared" si="11"/>
        <v>12500</v>
      </c>
      <c r="T53" s="86">
        <f t="shared" si="11"/>
        <v>0</v>
      </c>
      <c r="U53" s="86">
        <f t="shared" si="11"/>
        <v>0</v>
      </c>
      <c r="V53" s="86">
        <f t="shared" si="11"/>
        <v>41027</v>
      </c>
      <c r="W53" s="86">
        <f t="shared" si="11"/>
        <v>0</v>
      </c>
      <c r="X53" s="86">
        <f t="shared" si="11"/>
        <v>0</v>
      </c>
      <c r="Y53" s="86">
        <f t="shared" si="11"/>
        <v>7100</v>
      </c>
      <c r="Z53" s="86">
        <f t="shared" si="11"/>
        <v>0</v>
      </c>
      <c r="AA53" s="86">
        <f t="shared" si="11"/>
        <v>0</v>
      </c>
      <c r="AB53" s="86">
        <f t="shared" si="11"/>
        <v>161208.35</v>
      </c>
      <c r="AC53" s="86">
        <f t="shared" si="11"/>
        <v>0</v>
      </c>
      <c r="AD53" s="86">
        <f t="shared" si="11"/>
        <v>0</v>
      </c>
      <c r="AE53" s="86">
        <f t="shared" si="11"/>
        <v>69000</v>
      </c>
      <c r="AF53" s="86">
        <f t="shared" si="11"/>
        <v>0</v>
      </c>
      <c r="AG53" s="86">
        <f t="shared" si="11"/>
        <v>0</v>
      </c>
      <c r="AH53" s="86">
        <f t="shared" si="11"/>
        <v>635</v>
      </c>
      <c r="AI53" s="86">
        <f t="shared" si="11"/>
        <v>0</v>
      </c>
      <c r="AJ53" s="86">
        <f t="shared" si="11"/>
        <v>0</v>
      </c>
      <c r="AK53" s="86">
        <f t="shared" si="11"/>
        <v>662606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18637.4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150154.84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1117431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3305840.7399999998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