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<sst xmlns="http://schemas.openxmlformats.org/spreadsheetml/2006/main" count="870" uniqueCount="151">
  <si>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</si>
  <si>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</si>
  <si>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</si>
  <si>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</si>
  <si>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</si>
  <si>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</si>
  <si>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</si>
  <si>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</si>
  <si>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</si>
  <si>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</si>
  <si>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</si>
  <si>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</si>
  <si>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</si>
  <si>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</si>
  <si>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</si>
  <si>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</si>
  <si>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</si>
  <si>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</si>
  <si>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</si>
  <si>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</si>
  <si>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</si>
  <si>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</si>
  <si>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</si>
  <si>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</si>
  <si>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</si>
  <si>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</si>
  <si>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</si>
  <si>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</si>
  <si>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</si>
  <si>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</si>
  <si>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</si>
  <si>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</si>
  <si>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</si>
  <si>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</si>
  <si>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</si>
  <si>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</si>
  <si>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</si>
  <si>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</si>
  <si>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</si>
  <si>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</si>
  <si>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</si>
  <si>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</si>
  <si>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</si>
  <si>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</si>
  <si>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</si>
  <si>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</si>
  <si>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</si>
  <si>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</si>
  <si>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</si>
  <si>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</si>
  <si>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</si>
  <si>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</si>
  <si>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</si>
  <si>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</si>
  <si>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</si>
  <si>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</si>
  <si>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</si>
  <si>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</si>
  <si>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</si>
  <si>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</si>
  <si>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</si>
  <si>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</si>
  <si>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</si>
  <si>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</si>
  <si>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</si>
  <si>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</si>
  <si>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</si>
  <si>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</si>
  <si>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</si>
  <si>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</si>
  <si>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</si>
  <si>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</si>
  <si>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</si>
  <si>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</si>
  <si>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</si>
  <si>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</si>
  <si>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</si>
  <si>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</si>
  <si>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</si>
  <si>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</si>
  <si>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</si>
  <si>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</si>
  <si>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</si>
  <si>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</si>
  <si>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</si>
  <si>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</si>
  <si>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</si>
  <si>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</si>
  <si>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</si>
  <si>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</si>
  <si>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</si>
  <si>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</si>
  <si>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</si>
  <si>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</si>
  <si>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</si>
  <si>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</si>
  <si>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</si>
  <si>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</si>
  <si>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</si>
  <si>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</si>
  <si>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</si>
  <si>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</si>
  <si>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</si>
  <si>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</si>
  <si>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</si>
  <si>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</si>
  <si>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</si>
  <si>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</si>
  <si>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</si>
  <si>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</si>
  <si>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</si>
  <si>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</si>
  <si>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</si>
  <si>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</si>
  <si>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</si>
  <si>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</si>
  <si>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</si>
  <si>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</si>
  <si>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</si>
  <si>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</si>
  <si>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</si>
  <si>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</si>
  <si>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</si>
  <si>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</si>
  <si>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</si>
  <si>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</si>
  <si>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</si>
  <si>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</si>
  <si>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</si>
  <si>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</si>
  <si>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</si>
  <si>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</si>
  <si>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</si>
  <si>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</si>
  <si>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</si>
  <si>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</si>
  <si>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</si>
  <si>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</si>
  <si>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</si>
  <si>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</si>
  <si>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</si>
  <si>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</si>
  <si>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2022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</si>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</sst>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5676527.85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362527</v>
      </c>
      <c r="E10" s="45">
        <v>777877.7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195579</v>
      </c>
      <c r="E14" s="45">
        <v>263161.86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558106</v>
      </c>
      <c r="E16" s="51">
        <f>E10+E11+E12+E13+E14+E15</f>
        <v>1041039.56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1562071.13</v>
      </c>
      <c r="E18" s="45">
        <v>2005937.68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5000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1562071.13</v>
      </c>
      <c r="E23" s="51">
        <f>E18+E19+E20+E21+E22</f>
        <v>2010937.68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75776.84</v>
      </c>
      <c r="E25" s="45">
        <v>223213.77</v>
      </c>
    </row>
    <row r="26" spans="2:5" ht="15">
      <c r="B26" s="13">
        <v>30200</v>
      </c>
      <c r="C26" s="54" t="s">
        <v>28</v>
      </c>
      <c r="D26" s="39">
        <v>1600</v>
      </c>
      <c r="E26" s="45">
        <v>1681.9</v>
      </c>
    </row>
    <row r="27" spans="2:5" ht="15">
      <c r="B27" s="13">
        <v>30300</v>
      </c>
      <c r="C27" s="54" t="s">
        <v>29</v>
      </c>
      <c r="D27" s="39">
        <v>150</v>
      </c>
      <c r="E27" s="45">
        <v>150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58834.61</v>
      </c>
      <c r="E29" s="50">
        <v>199802.07</v>
      </c>
    </row>
    <row r="30" spans="2:5" ht="15.75" thickBot="1">
      <c r="B30" s="16">
        <v>30000</v>
      </c>
      <c r="C30" s="15" t="s">
        <v>32</v>
      </c>
      <c r="D30" s="48">
        <f>D25+D26+D27+D28+D29</f>
        <v>136361.45</v>
      </c>
      <c r="E30" s="51">
        <f>E25+E26+E27+E28+E29</f>
        <v>424847.74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4344</v>
      </c>
      <c r="E33" s="59">
        <v>2692008.6000000006</v>
      </c>
    </row>
    <row r="34" spans="2:5" ht="15">
      <c r="B34" s="13">
        <v>40300</v>
      </c>
      <c r="C34" s="54" t="s">
        <v>37</v>
      </c>
      <c r="D34" s="61">
        <v>50000</v>
      </c>
      <c r="E34" s="45">
        <v>50000</v>
      </c>
    </row>
    <row r="35" spans="2:5" ht="15">
      <c r="B35" s="13">
        <v>40400</v>
      </c>
      <c r="C35" s="54" t="s">
        <v>38</v>
      </c>
      <c r="D35" s="39">
        <v>8000</v>
      </c>
      <c r="E35" s="45">
        <v>8000</v>
      </c>
    </row>
    <row r="36" spans="2:5" ht="15">
      <c r="B36" s="13">
        <v>40500</v>
      </c>
      <c r="C36" s="54" t="s">
        <v>39</v>
      </c>
      <c r="D36" s="49">
        <v>884</v>
      </c>
      <c r="E36" s="50">
        <v>1184.02</v>
      </c>
    </row>
    <row r="37" spans="2:5" ht="15.75" thickBot="1">
      <c r="B37" s="16">
        <v>40000</v>
      </c>
      <c r="C37" s="15" t="s">
        <v>40</v>
      </c>
      <c r="D37" s="48">
        <f>D32+D33+D34+D35+D36</f>
        <v>63228</v>
      </c>
      <c r="E37" s="51">
        <f>E32+E33+E34+E35+E36</f>
        <v>2751192.6200000006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562526</v>
      </c>
      <c r="E54" s="45">
        <v>567756.78</v>
      </c>
    </row>
    <row r="55" spans="2:5" ht="15">
      <c r="B55" s="13">
        <v>90200</v>
      </c>
      <c r="C55" s="54" t="s">
        <v>62</v>
      </c>
      <c r="D55" s="61">
        <v>554905</v>
      </c>
      <c r="E55" s="62">
        <v>560358.48</v>
      </c>
    </row>
    <row r="56" spans="2:5" ht="15.75" thickBot="1">
      <c r="B56" s="16">
        <v>90000</v>
      </c>
      <c r="C56" s="15" t="s">
        <v>63</v>
      </c>
      <c r="D56" s="48">
        <f>D54+D55</f>
        <v>1117431</v>
      </c>
      <c r="E56" s="51">
        <f>E54+E55</f>
        <v>1128115.26</v>
      </c>
    </row>
    <row r="57" spans="2:5" ht="16.5" thickBot="1" thickTop="1">
      <c r="B57" s="109" t="s">
        <v>64</v>
      </c>
      <c r="C57" s="110"/>
      <c r="D57" s="52">
        <f>D16+D23+D30+D37+D43+D49+D52+D56</f>
        <v>3437197.58</v>
      </c>
      <c r="E57" s="55">
        <f>E16+E23+E30+E37+E43+E49+E52+E56</f>
        <v>7356132.860000001</v>
      </c>
    </row>
    <row r="58" spans="2:5" ht="16.5" thickBot="1" thickTop="1">
      <c r="B58" s="109" t="s">
        <v>65</v>
      </c>
      <c r="C58" s="110"/>
      <c r="D58" s="52">
        <f>D57+D5+D6+D7+D8</f>
        <v>3437197.58</v>
      </c>
      <c r="E58" s="55">
        <f>E57+E5+E6+E7+E8</f>
        <v>13032660.71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362527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195579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558106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1524941.22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1524941.22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75776.84</v>
      </c>
      <c r="E25" s="45"/>
    </row>
    <row r="26" spans="2:5" ht="15">
      <c r="B26" s="13">
        <v>30200</v>
      </c>
      <c r="C26" s="54" t="s">
        <v>28</v>
      </c>
      <c r="D26" s="39">
        <v>1600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58834.61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136361.45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884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13228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562526</v>
      </c>
      <c r="E54" s="45"/>
    </row>
    <row r="55" spans="2:5" ht="15">
      <c r="B55" s="13">
        <v>90200</v>
      </c>
      <c r="C55" s="54" t="s">
        <v>62</v>
      </c>
      <c r="D55" s="61">
        <v>554905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1117431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3350067.67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3350067.67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362527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195579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558106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1524941.22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1524941.22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75776.84</v>
      </c>
      <c r="E25" s="45"/>
    </row>
    <row r="26" spans="2:5" ht="15">
      <c r="B26" s="13">
        <v>30200</v>
      </c>
      <c r="C26" s="54" t="s">
        <v>28</v>
      </c>
      <c r="D26" s="39">
        <v>1600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58834.61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136361.45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4344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884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13228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562526</v>
      </c>
      <c r="E54" s="45"/>
    </row>
    <row r="55" spans="2:5" ht="15">
      <c r="B55" s="13">
        <v>90200</v>
      </c>
      <c r="C55" s="54" t="s">
        <v>62</v>
      </c>
      <c r="D55" s="61">
        <v>554905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1117431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3350067.67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3350067.67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439676.2299999999</v>
      </c>
      <c r="E10" s="89">
        <v>0</v>
      </c>
      <c r="F10" s="90">
        <v>550593.13</v>
      </c>
      <c r="G10" s="88"/>
      <c r="H10" s="89"/>
      <c r="I10" s="90"/>
      <c r="J10" s="97">
        <v>34338</v>
      </c>
      <c r="K10" s="89">
        <v>0</v>
      </c>
      <c r="L10" s="101">
        <v>36022.020000000004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28800</v>
      </c>
      <c r="AC10" s="89">
        <v>0</v>
      </c>
      <c r="AD10" s="90">
        <v>30901.18</v>
      </c>
      <c r="AE10" s="91"/>
      <c r="AF10" s="89"/>
      <c r="AG10" s="90"/>
      <c r="AH10" s="91"/>
      <c r="AI10" s="89"/>
      <c r="AJ10" s="90"/>
      <c r="AK10" s="91">
        <v>39750</v>
      </c>
      <c r="AL10" s="89">
        <v>0</v>
      </c>
      <c r="AM10" s="90">
        <v>41584.81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542564.23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659101.1400000001</v>
      </c>
    </row>
    <row r="11" spans="2:76" ht="15">
      <c r="B11" s="13">
        <v>102</v>
      </c>
      <c r="C11" s="25" t="s">
        <v>92</v>
      </c>
      <c r="D11" s="88">
        <v>31752.77</v>
      </c>
      <c r="E11" s="89">
        <v>0</v>
      </c>
      <c r="F11" s="90">
        <v>41604.450000000004</v>
      </c>
      <c r="G11" s="88"/>
      <c r="H11" s="89"/>
      <c r="I11" s="90"/>
      <c r="J11" s="97">
        <v>2285</v>
      </c>
      <c r="K11" s="89">
        <v>0</v>
      </c>
      <c r="L11" s="101">
        <v>2801.55</v>
      </c>
      <c r="M11" s="91">
        <v>450</v>
      </c>
      <c r="N11" s="89">
        <v>0</v>
      </c>
      <c r="O11" s="90">
        <v>450</v>
      </c>
      <c r="P11" s="91">
        <v>0</v>
      </c>
      <c r="Q11" s="89">
        <v>0</v>
      </c>
      <c r="R11" s="90">
        <v>8.66</v>
      </c>
      <c r="S11" s="91">
        <v>500</v>
      </c>
      <c r="T11" s="89">
        <v>0</v>
      </c>
      <c r="U11" s="90">
        <v>500</v>
      </c>
      <c r="V11" s="91">
        <v>527</v>
      </c>
      <c r="W11" s="89">
        <v>0</v>
      </c>
      <c r="X11" s="90">
        <v>527</v>
      </c>
      <c r="Y11" s="91"/>
      <c r="Z11" s="89"/>
      <c r="AA11" s="90"/>
      <c r="AB11" s="91">
        <v>1900</v>
      </c>
      <c r="AC11" s="89">
        <v>0</v>
      </c>
      <c r="AD11" s="90">
        <v>2253.7200000000003</v>
      </c>
      <c r="AE11" s="91"/>
      <c r="AF11" s="89"/>
      <c r="AG11" s="90"/>
      <c r="AH11" s="91"/>
      <c r="AI11" s="89"/>
      <c r="AJ11" s="90"/>
      <c r="AK11" s="91">
        <v>2230</v>
      </c>
      <c r="AL11" s="89">
        <v>0</v>
      </c>
      <c r="AM11" s="90">
        <v>2750.83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39644.770000000004</v>
      </c>
      <c r="BW11" s="77">
        <f t="shared" si="1"/>
        <v>0</v>
      </c>
      <c r="BX11" s="79">
        <f t="shared" si="2"/>
        <v>50896.210000000014</v>
      </c>
    </row>
    <row r="12" spans="2:76" ht="15">
      <c r="B12" s="13">
        <v>103</v>
      </c>
      <c r="C12" s="25" t="s">
        <v>93</v>
      </c>
      <c r="D12" s="88">
        <v>192020.97</v>
      </c>
      <c r="E12" s="89">
        <v>0</v>
      </c>
      <c r="F12" s="90">
        <v>292140.89</v>
      </c>
      <c r="G12" s="88"/>
      <c r="H12" s="89"/>
      <c r="I12" s="90"/>
      <c r="J12" s="97">
        <v>3050</v>
      </c>
      <c r="K12" s="89">
        <v>0</v>
      </c>
      <c r="L12" s="101">
        <v>3050</v>
      </c>
      <c r="M12" s="91">
        <v>150268</v>
      </c>
      <c r="N12" s="89">
        <v>0</v>
      </c>
      <c r="O12" s="90">
        <v>209418.52999999997</v>
      </c>
      <c r="P12" s="91">
        <v>189756</v>
      </c>
      <c r="Q12" s="89">
        <v>0</v>
      </c>
      <c r="R12" s="90">
        <v>214126.03000000003</v>
      </c>
      <c r="S12" s="91">
        <v>8042</v>
      </c>
      <c r="T12" s="89">
        <v>0</v>
      </c>
      <c r="U12" s="90">
        <v>10168.57</v>
      </c>
      <c r="V12" s="91">
        <v>5500</v>
      </c>
      <c r="W12" s="89">
        <v>0</v>
      </c>
      <c r="X12" s="90">
        <v>22750</v>
      </c>
      <c r="Y12" s="91">
        <v>5600</v>
      </c>
      <c r="Z12" s="89">
        <v>0</v>
      </c>
      <c r="AA12" s="90">
        <v>100054.83000000002</v>
      </c>
      <c r="AB12" s="91">
        <v>209770</v>
      </c>
      <c r="AC12" s="89">
        <v>0</v>
      </c>
      <c r="AD12" s="90">
        <v>337790.81</v>
      </c>
      <c r="AE12" s="91">
        <v>76000</v>
      </c>
      <c r="AF12" s="89">
        <v>0</v>
      </c>
      <c r="AG12" s="90">
        <v>124788.61</v>
      </c>
      <c r="AH12" s="91">
        <v>635</v>
      </c>
      <c r="AI12" s="89">
        <v>0</v>
      </c>
      <c r="AJ12" s="90">
        <v>12303.57</v>
      </c>
      <c r="AK12" s="91">
        <v>75818</v>
      </c>
      <c r="AL12" s="89">
        <v>0</v>
      </c>
      <c r="AM12" s="90">
        <v>120366.21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916459.97</v>
      </c>
      <c r="BW12" s="77">
        <f t="shared" si="1"/>
        <v>0</v>
      </c>
      <c r="BX12" s="79">
        <f t="shared" si="2"/>
        <v>1446958.05</v>
      </c>
    </row>
    <row r="13" spans="2:76" ht="15">
      <c r="B13" s="13">
        <v>104</v>
      </c>
      <c r="C13" s="25" t="s">
        <v>19</v>
      </c>
      <c r="D13" s="88">
        <v>2000</v>
      </c>
      <c r="E13" s="89">
        <v>0</v>
      </c>
      <c r="F13" s="90">
        <v>2737.77</v>
      </c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>
        <v>18745</v>
      </c>
      <c r="P13" s="91">
        <v>2270</v>
      </c>
      <c r="Q13" s="89">
        <v>0</v>
      </c>
      <c r="R13" s="90">
        <v>6810</v>
      </c>
      <c r="S13" s="91">
        <v>5000</v>
      </c>
      <c r="T13" s="89">
        <v>0</v>
      </c>
      <c r="U13" s="90">
        <v>5000</v>
      </c>
      <c r="V13" s="91">
        <v>35000</v>
      </c>
      <c r="W13" s="89">
        <v>0</v>
      </c>
      <c r="X13" s="90">
        <v>61199.58</v>
      </c>
      <c r="Y13" s="91">
        <v>1500</v>
      </c>
      <c r="Z13" s="89">
        <v>0</v>
      </c>
      <c r="AA13" s="90">
        <v>1500</v>
      </c>
      <c r="AB13" s="91">
        <v>4584</v>
      </c>
      <c r="AC13" s="89">
        <v>0</v>
      </c>
      <c r="AD13" s="90">
        <v>8543.369999999999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506088</v>
      </c>
      <c r="AL13" s="89">
        <v>0</v>
      </c>
      <c r="AM13" s="90">
        <v>610494.3699999999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575187</v>
      </c>
      <c r="BW13" s="77">
        <f t="shared" si="1"/>
        <v>0</v>
      </c>
      <c r="BX13" s="79">
        <f t="shared" si="2"/>
        <v>715030.0899999999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7881.88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7881.88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>
        <v>2457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>
        <v>656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1"/>
        <v>0</v>
      </c>
      <c r="BX18" s="79">
        <f t="shared" si="2"/>
        <v>3113</v>
      </c>
    </row>
    <row r="19" spans="2:76" ht="15">
      <c r="B19" s="13">
        <v>110</v>
      </c>
      <c r="C19" s="25" t="s">
        <v>98</v>
      </c>
      <c r="D19" s="88">
        <v>9208</v>
      </c>
      <c r="E19" s="89">
        <v>0</v>
      </c>
      <c r="F19" s="90">
        <v>9208</v>
      </c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>
        <v>3092.85</v>
      </c>
      <c r="P19" s="97">
        <v>0</v>
      </c>
      <c r="Q19" s="89">
        <v>0</v>
      </c>
      <c r="R19" s="101">
        <v>915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4283.12</v>
      </c>
      <c r="AH19" s="97"/>
      <c r="AI19" s="89"/>
      <c r="AJ19" s="101"/>
      <c r="AK19" s="97">
        <v>500</v>
      </c>
      <c r="AL19" s="89">
        <v>0</v>
      </c>
      <c r="AM19" s="101">
        <v>500</v>
      </c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151446.22999999998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162654.22999999998</v>
      </c>
      <c r="BW19" s="77">
        <f t="shared" si="1"/>
        <v>0</v>
      </c>
      <c r="BX19" s="79">
        <f t="shared" si="2"/>
        <v>17998.97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677114.97</v>
      </c>
      <c r="E20" s="78">
        <f t="shared" si="3"/>
        <v>0</v>
      </c>
      <c r="F20" s="79">
        <f t="shared" si="3"/>
        <v>898741.24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39673</v>
      </c>
      <c r="K20" s="78">
        <f t="shared" si="3"/>
        <v>0</v>
      </c>
      <c r="L20" s="77">
        <f t="shared" si="3"/>
        <v>41873.57000000001</v>
      </c>
      <c r="M20" s="98">
        <f t="shared" si="3"/>
        <v>170963</v>
      </c>
      <c r="N20" s="78">
        <f t="shared" si="3"/>
        <v>0</v>
      </c>
      <c r="O20" s="77">
        <f t="shared" si="3"/>
        <v>231706.37999999998</v>
      </c>
      <c r="P20" s="98">
        <f t="shared" si="3"/>
        <v>192026</v>
      </c>
      <c r="Q20" s="78">
        <f t="shared" si="3"/>
        <v>0</v>
      </c>
      <c r="R20" s="77">
        <f t="shared" si="3"/>
        <v>221859.69000000003</v>
      </c>
      <c r="S20" s="98">
        <f t="shared" si="3"/>
        <v>13542</v>
      </c>
      <c r="T20" s="78">
        <f t="shared" si="3"/>
        <v>0</v>
      </c>
      <c r="U20" s="77">
        <f t="shared" si="3"/>
        <v>15668.57</v>
      </c>
      <c r="V20" s="98">
        <f t="shared" si="3"/>
        <v>41027</v>
      </c>
      <c r="W20" s="78">
        <f t="shared" si="3"/>
        <v>0</v>
      </c>
      <c r="X20" s="77">
        <f t="shared" si="3"/>
        <v>84476.58</v>
      </c>
      <c r="Y20" s="98">
        <f t="shared" si="3"/>
        <v>7100</v>
      </c>
      <c r="Z20" s="78">
        <f t="shared" si="3"/>
        <v>0</v>
      </c>
      <c r="AA20" s="77">
        <f t="shared" si="3"/>
        <v>101554.83000000002</v>
      </c>
      <c r="AB20" s="98">
        <f t="shared" si="3"/>
        <v>245054</v>
      </c>
      <c r="AC20" s="78">
        <f t="shared" si="3"/>
        <v>0</v>
      </c>
      <c r="AD20" s="77">
        <f t="shared" si="3"/>
        <v>379489.08</v>
      </c>
      <c r="AE20" s="98">
        <f t="shared" si="3"/>
        <v>76000</v>
      </c>
      <c r="AF20" s="78">
        <f t="shared" si="3"/>
        <v>0</v>
      </c>
      <c r="AG20" s="77">
        <f t="shared" si="3"/>
        <v>129071.73</v>
      </c>
      <c r="AH20" s="98">
        <f t="shared" si="3"/>
        <v>635</v>
      </c>
      <c r="AI20" s="78">
        <f t="shared" si="3"/>
        <v>0</v>
      </c>
      <c r="AJ20" s="77">
        <f t="shared" si="3"/>
        <v>12303.57</v>
      </c>
      <c r="AK20" s="98">
        <f t="shared" si="3"/>
        <v>625042</v>
      </c>
      <c r="AL20" s="78">
        <f t="shared" si="3"/>
        <v>0</v>
      </c>
      <c r="AM20" s="77">
        <f t="shared" si="3"/>
        <v>776352.2199999999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151446.22999999998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7881.88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2239623.2</v>
      </c>
      <c r="BW20" s="77">
        <f>BW10+BW11+BW12+BW13+BW14+BW15+BW16+BW17+BW18+BW19</f>
        <v>0</v>
      </c>
      <c r="BX20" s="95">
        <f>BX10+BX11+BX12+BX13+BX14+BX15+BX16+BX17+BX18+BX19</f>
        <v>2900979.3400000003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5799.38</v>
      </c>
      <c r="E24" s="89">
        <v>0</v>
      </c>
      <c r="F24" s="90">
        <v>42971.33999999999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24858.11</v>
      </c>
      <c r="P24" s="97">
        <v>0</v>
      </c>
      <c r="Q24" s="89">
        <v>0</v>
      </c>
      <c r="R24" s="101">
        <v>26906.08</v>
      </c>
      <c r="S24" s="97">
        <v>0</v>
      </c>
      <c r="T24" s="89">
        <v>0</v>
      </c>
      <c r="U24" s="101">
        <v>14510.08</v>
      </c>
      <c r="V24" s="97">
        <v>0</v>
      </c>
      <c r="W24" s="89">
        <v>0</v>
      </c>
      <c r="X24" s="101">
        <v>1490.05</v>
      </c>
      <c r="Y24" s="97">
        <v>0</v>
      </c>
      <c r="Z24" s="89">
        <v>0</v>
      </c>
      <c r="AA24" s="101">
        <v>110216.67</v>
      </c>
      <c r="AB24" s="97">
        <v>0</v>
      </c>
      <c r="AC24" s="89">
        <v>0</v>
      </c>
      <c r="AD24" s="101">
        <v>50221.81</v>
      </c>
      <c r="AE24" s="97">
        <v>0</v>
      </c>
      <c r="AF24" s="89">
        <v>0</v>
      </c>
      <c r="AG24" s="101">
        <v>547473.8500000001</v>
      </c>
      <c r="AH24" s="97">
        <v>0</v>
      </c>
      <c r="AI24" s="89">
        <v>0</v>
      </c>
      <c r="AJ24" s="101">
        <v>2530</v>
      </c>
      <c r="AK24" s="97">
        <v>24344</v>
      </c>
      <c r="AL24" s="89">
        <v>0</v>
      </c>
      <c r="AM24" s="101">
        <v>30666.95</v>
      </c>
      <c r="AN24" s="97"/>
      <c r="AO24" s="89"/>
      <c r="AP24" s="101"/>
      <c r="AQ24" s="97">
        <v>0</v>
      </c>
      <c r="AR24" s="89">
        <v>0</v>
      </c>
      <c r="AS24" s="101">
        <v>916968.2200000001</v>
      </c>
      <c r="AT24" s="97">
        <v>0</v>
      </c>
      <c r="AU24" s="89">
        <v>0</v>
      </c>
      <c r="AV24" s="101">
        <v>0</v>
      </c>
      <c r="AW24" s="97"/>
      <c r="AX24" s="89"/>
      <c r="AY24" s="101"/>
      <c r="AZ24" s="97">
        <v>50000</v>
      </c>
      <c r="BA24" s="89">
        <v>0</v>
      </c>
      <c r="BB24" s="101">
        <v>50000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80143.38</v>
      </c>
      <c r="BW24" s="77">
        <f t="shared" si="4"/>
        <v>0</v>
      </c>
      <c r="BX24" s="79">
        <f t="shared" si="4"/>
        <v>1818813.1600000001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5799.38</v>
      </c>
      <c r="E28" s="78">
        <f t="shared" si="5"/>
        <v>0</v>
      </c>
      <c r="F28" s="79">
        <f t="shared" si="5"/>
        <v>42971.33999999999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24858.11</v>
      </c>
      <c r="P28" s="98">
        <f t="shared" si="5"/>
        <v>0</v>
      </c>
      <c r="Q28" s="78">
        <f t="shared" si="5"/>
        <v>0</v>
      </c>
      <c r="R28" s="77">
        <f t="shared" si="5"/>
        <v>26906.079999999998</v>
      </c>
      <c r="S28" s="98">
        <f t="shared" si="5"/>
        <v>0</v>
      </c>
      <c r="T28" s="78">
        <f t="shared" si="5"/>
        <v>0</v>
      </c>
      <c r="U28" s="77">
        <f t="shared" si="5"/>
        <v>14510.08</v>
      </c>
      <c r="V28" s="98">
        <f t="shared" si="5"/>
        <v>0</v>
      </c>
      <c r="W28" s="78">
        <f t="shared" si="5"/>
        <v>0</v>
      </c>
      <c r="X28" s="77">
        <f t="shared" si="5"/>
        <v>1490.05</v>
      </c>
      <c r="Y28" s="98">
        <f t="shared" si="5"/>
        <v>0</v>
      </c>
      <c r="Z28" s="78">
        <f t="shared" si="5"/>
        <v>0</v>
      </c>
      <c r="AA28" s="77">
        <f t="shared" si="5"/>
        <v>110216.67</v>
      </c>
      <c r="AB28" s="98">
        <f t="shared" si="5"/>
        <v>0</v>
      </c>
      <c r="AC28" s="78">
        <f t="shared" si="5"/>
        <v>0</v>
      </c>
      <c r="AD28" s="77">
        <f t="shared" si="5"/>
        <v>50221.81</v>
      </c>
      <c r="AE28" s="98">
        <f t="shared" si="5"/>
        <v>0</v>
      </c>
      <c r="AF28" s="78">
        <f t="shared" si="5"/>
        <v>0</v>
      </c>
      <c r="AG28" s="77">
        <f t="shared" si="5"/>
        <v>547473.8500000001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2530</v>
      </c>
      <c r="AK28" s="98">
        <f t="shared" si="6"/>
        <v>24344</v>
      </c>
      <c r="AL28" s="78">
        <f t="shared" si="6"/>
        <v>0</v>
      </c>
      <c r="AM28" s="77">
        <f t="shared" si="6"/>
        <v>30666.95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916968.2200000001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50000</v>
      </c>
      <c r="BA28" s="78">
        <f t="shared" si="6"/>
        <v>0</v>
      </c>
      <c r="BB28" s="77">
        <f t="shared" si="6"/>
        <v>50000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80143.38</v>
      </c>
      <c r="BW28" s="77">
        <f>BW23+BW24+BW25+BW26+BW27</f>
        <v>0</v>
      </c>
      <c r="BX28" s="95">
        <f>BX23+BX24+BX25+BX26+BX27</f>
        <v>1818813.1600000001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562526</v>
      </c>
      <c r="BS49" s="89">
        <v>0</v>
      </c>
      <c r="BT49" s="101">
        <v>584728.03</v>
      </c>
      <c r="BU49" s="76"/>
      <c r="BV49" s="85">
        <f aca="true" t="shared" si="15" ref="BV49:BX50">D49+G49+J49+M49+P49+S49+V49+Y49+AB49+AE49+AH49+AK49+AN49+AQ49+AT49+AW49+AZ49+BC49+BF49+BI49+BL49+BO49+BR49</f>
        <v>562526</v>
      </c>
      <c r="BW49" s="77">
        <f t="shared" si="15"/>
        <v>0</v>
      </c>
      <c r="BX49" s="79">
        <f t="shared" si="15"/>
        <v>584728.03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554905</v>
      </c>
      <c r="BS50" s="89">
        <v>0</v>
      </c>
      <c r="BT50" s="101">
        <v>706365.96</v>
      </c>
      <c r="BU50" s="76"/>
      <c r="BV50" s="85">
        <f t="shared" si="15"/>
        <v>554905</v>
      </c>
      <c r="BW50" s="77">
        <f t="shared" si="15"/>
        <v>0</v>
      </c>
      <c r="BX50" s="79">
        <f t="shared" si="15"/>
        <v>706365.96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1117431</v>
      </c>
      <c r="BS51" s="78">
        <f>BS49+BS50</f>
        <v>0</v>
      </c>
      <c r="BT51" s="77">
        <f>BT49+BT50</f>
        <v>1291093.99</v>
      </c>
      <c r="BU51" s="85"/>
      <c r="BV51" s="85">
        <f>BV49+BV50</f>
        <v>1117431</v>
      </c>
      <c r="BW51" s="77">
        <f>BW49+BW50</f>
        <v>0</v>
      </c>
      <c r="BX51" s="95">
        <f>BX49+BX50</f>
        <v>1291093.99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682914.35</v>
      </c>
      <c r="E53" s="86">
        <f t="shared" si="18"/>
        <v>0</v>
      </c>
      <c r="F53" s="86">
        <f t="shared" si="18"/>
        <v>941712.58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39673</v>
      </c>
      <c r="K53" s="86">
        <f t="shared" si="18"/>
        <v>0</v>
      </c>
      <c r="L53" s="86">
        <f t="shared" si="18"/>
        <v>41873.57000000001</v>
      </c>
      <c r="M53" s="86">
        <f t="shared" si="18"/>
        <v>170963</v>
      </c>
      <c r="N53" s="86">
        <f t="shared" si="18"/>
        <v>0</v>
      </c>
      <c r="O53" s="86">
        <f t="shared" si="18"/>
        <v>256564.49</v>
      </c>
      <c r="P53" s="86">
        <f t="shared" si="18"/>
        <v>192026</v>
      </c>
      <c r="Q53" s="86">
        <f t="shared" si="18"/>
        <v>0</v>
      </c>
      <c r="R53" s="86">
        <f t="shared" si="18"/>
        <v>248765.77000000002</v>
      </c>
      <c r="S53" s="86">
        <f t="shared" si="18"/>
        <v>13542</v>
      </c>
      <c r="T53" s="86">
        <f t="shared" si="18"/>
        <v>0</v>
      </c>
      <c r="U53" s="86">
        <f t="shared" si="18"/>
        <v>30178.65</v>
      </c>
      <c r="V53" s="86">
        <f t="shared" si="18"/>
        <v>41027</v>
      </c>
      <c r="W53" s="86">
        <f t="shared" si="18"/>
        <v>0</v>
      </c>
      <c r="X53" s="86">
        <f t="shared" si="18"/>
        <v>85966.63</v>
      </c>
      <c r="Y53" s="86">
        <f t="shared" si="18"/>
        <v>7100</v>
      </c>
      <c r="Z53" s="86">
        <f t="shared" si="18"/>
        <v>0</v>
      </c>
      <c r="AA53" s="86">
        <f t="shared" si="18"/>
        <v>211771.5</v>
      </c>
      <c r="AB53" s="86">
        <f t="shared" si="18"/>
        <v>245054</v>
      </c>
      <c r="AC53" s="86">
        <f t="shared" si="18"/>
        <v>0</v>
      </c>
      <c r="AD53" s="86">
        <f t="shared" si="18"/>
        <v>429710.89</v>
      </c>
      <c r="AE53" s="86">
        <f t="shared" si="18"/>
        <v>76000</v>
      </c>
      <c r="AF53" s="86">
        <f t="shared" si="18"/>
        <v>0</v>
      </c>
      <c r="AG53" s="86">
        <f t="shared" si="18"/>
        <v>676545.5800000001</v>
      </c>
      <c r="AH53" s="86">
        <f t="shared" si="18"/>
        <v>635</v>
      </c>
      <c r="AI53" s="86">
        <f t="shared" si="18"/>
        <v>0</v>
      </c>
      <c r="AJ53" s="86">
        <f aca="true" t="shared" si="19" ref="AJ53:BT53">AJ20+AJ28+AJ35+AJ42+AJ46+AJ51</f>
        <v>14833.57</v>
      </c>
      <c r="AK53" s="86">
        <f t="shared" si="19"/>
        <v>649386</v>
      </c>
      <c r="AL53" s="86">
        <f t="shared" si="19"/>
        <v>0</v>
      </c>
      <c r="AM53" s="86">
        <f t="shared" si="19"/>
        <v>807019.1699999998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916968.2200000001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50000</v>
      </c>
      <c r="BA53" s="86">
        <f t="shared" si="19"/>
        <v>0</v>
      </c>
      <c r="BB53" s="86">
        <f t="shared" si="19"/>
        <v>50000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151446.22999999998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7881.88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1117431</v>
      </c>
      <c r="BS53" s="86">
        <f t="shared" si="19"/>
        <v>0</v>
      </c>
      <c r="BT53" s="86">
        <f t="shared" si="19"/>
        <v>1291093.99</v>
      </c>
      <c r="BU53" s="86">
        <f>BU8</f>
        <v>0</v>
      </c>
      <c r="BV53" s="102">
        <f>BV8+BV20+BV28+BV35+BV42+BV46+BV51</f>
        <v>3437197.58</v>
      </c>
      <c r="BW53" s="87">
        <f>BW20+BW28+BW35+BW42+BW46+BW51</f>
        <v>0</v>
      </c>
      <c r="BX53" s="87">
        <f>BX20+BX28+BX35+BX42+BX46+BX51</f>
        <v>6010886.49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439676.2299999999</v>
      </c>
      <c r="E10" s="89">
        <v>0</v>
      </c>
      <c r="F10" s="90"/>
      <c r="G10" s="88"/>
      <c r="H10" s="89"/>
      <c r="I10" s="90"/>
      <c r="J10" s="97">
        <v>34338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28800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39750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542564.23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31752.77</v>
      </c>
      <c r="E11" s="89">
        <v>0</v>
      </c>
      <c r="F11" s="90"/>
      <c r="G11" s="88"/>
      <c r="H11" s="89"/>
      <c r="I11" s="90"/>
      <c r="J11" s="97">
        <v>2285</v>
      </c>
      <c r="K11" s="89">
        <v>0</v>
      </c>
      <c r="L11" s="101"/>
      <c r="M11" s="91">
        <v>450</v>
      </c>
      <c r="N11" s="89">
        <v>0</v>
      </c>
      <c r="O11" s="90"/>
      <c r="P11" s="91">
        <v>0</v>
      </c>
      <c r="Q11" s="89">
        <v>0</v>
      </c>
      <c r="R11" s="90"/>
      <c r="S11" s="91">
        <v>500</v>
      </c>
      <c r="T11" s="89">
        <v>0</v>
      </c>
      <c r="U11" s="90"/>
      <c r="V11" s="91">
        <v>527</v>
      </c>
      <c r="W11" s="89">
        <v>0</v>
      </c>
      <c r="X11" s="90"/>
      <c r="Y11" s="91"/>
      <c r="Z11" s="89"/>
      <c r="AA11" s="90"/>
      <c r="AB11" s="91">
        <v>1900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2230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39644.770000000004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190820.97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150268</v>
      </c>
      <c r="N12" s="89">
        <v>0</v>
      </c>
      <c r="O12" s="90"/>
      <c r="P12" s="91">
        <v>159756</v>
      </c>
      <c r="Q12" s="89">
        <v>0</v>
      </c>
      <c r="R12" s="90"/>
      <c r="S12" s="91">
        <v>8042</v>
      </c>
      <c r="T12" s="89">
        <v>0</v>
      </c>
      <c r="U12" s="90"/>
      <c r="V12" s="91">
        <v>5500</v>
      </c>
      <c r="W12" s="89">
        <v>0</v>
      </c>
      <c r="X12" s="90"/>
      <c r="Y12" s="91">
        <v>5600</v>
      </c>
      <c r="Z12" s="89">
        <v>0</v>
      </c>
      <c r="AA12" s="90"/>
      <c r="AB12" s="91">
        <v>209770</v>
      </c>
      <c r="AC12" s="89">
        <v>0</v>
      </c>
      <c r="AD12" s="90"/>
      <c r="AE12" s="91">
        <v>76000</v>
      </c>
      <c r="AF12" s="89">
        <v>0</v>
      </c>
      <c r="AG12" s="90"/>
      <c r="AH12" s="91">
        <v>635</v>
      </c>
      <c r="AI12" s="89">
        <v>0</v>
      </c>
      <c r="AJ12" s="90"/>
      <c r="AK12" s="91">
        <v>75818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885259.97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/>
      <c r="P13" s="91">
        <v>2270</v>
      </c>
      <c r="Q13" s="89">
        <v>0</v>
      </c>
      <c r="R13" s="90"/>
      <c r="S13" s="91">
        <v>5000</v>
      </c>
      <c r="T13" s="89">
        <v>0</v>
      </c>
      <c r="U13" s="90"/>
      <c r="V13" s="91">
        <v>35000</v>
      </c>
      <c r="W13" s="89">
        <v>0</v>
      </c>
      <c r="X13" s="90"/>
      <c r="Y13" s="91">
        <v>1500</v>
      </c>
      <c r="Z13" s="89">
        <v>0</v>
      </c>
      <c r="AA13" s="90"/>
      <c r="AB13" s="91">
        <v>4584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506088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575187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9208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147516.31999999998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158724.31999999998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675914.97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39673</v>
      </c>
      <c r="K20" s="78">
        <f t="shared" si="1"/>
        <v>0</v>
      </c>
      <c r="L20" s="77">
        <f t="shared" si="1"/>
        <v>0</v>
      </c>
      <c r="M20" s="98">
        <f t="shared" si="1"/>
        <v>170963</v>
      </c>
      <c r="N20" s="78">
        <f t="shared" si="1"/>
        <v>0</v>
      </c>
      <c r="O20" s="77">
        <f t="shared" si="1"/>
        <v>0</v>
      </c>
      <c r="P20" s="98">
        <f t="shared" si="1"/>
        <v>162026</v>
      </c>
      <c r="Q20" s="78">
        <f t="shared" si="1"/>
        <v>0</v>
      </c>
      <c r="R20" s="77">
        <f t="shared" si="1"/>
        <v>0</v>
      </c>
      <c r="S20" s="98">
        <f t="shared" si="1"/>
        <v>13542</v>
      </c>
      <c r="T20" s="78">
        <f t="shared" si="1"/>
        <v>0</v>
      </c>
      <c r="U20" s="77">
        <f t="shared" si="1"/>
        <v>0</v>
      </c>
      <c r="V20" s="98">
        <f t="shared" si="1"/>
        <v>41027</v>
      </c>
      <c r="W20" s="78">
        <f t="shared" si="1"/>
        <v>0</v>
      </c>
      <c r="X20" s="77">
        <f t="shared" si="1"/>
        <v>0</v>
      </c>
      <c r="Y20" s="98">
        <f t="shared" si="1"/>
        <v>7100</v>
      </c>
      <c r="Z20" s="78">
        <f t="shared" si="1"/>
        <v>0</v>
      </c>
      <c r="AA20" s="77">
        <f t="shared" si="1"/>
        <v>0</v>
      </c>
      <c r="AB20" s="98">
        <f t="shared" si="1"/>
        <v>245054</v>
      </c>
      <c r="AC20" s="78">
        <f t="shared" si="1"/>
        <v>0</v>
      </c>
      <c r="AD20" s="77">
        <f t="shared" si="1"/>
        <v>0</v>
      </c>
      <c r="AE20" s="98">
        <f t="shared" si="1"/>
        <v>76000</v>
      </c>
      <c r="AF20" s="78">
        <f t="shared" si="1"/>
        <v>0</v>
      </c>
      <c r="AG20" s="77">
        <f t="shared" si="1"/>
        <v>0</v>
      </c>
      <c r="AH20" s="98">
        <f t="shared" si="1"/>
        <v>635</v>
      </c>
      <c r="AI20" s="78">
        <f t="shared" si="1"/>
        <v>0</v>
      </c>
      <c r="AJ20" s="77">
        <f t="shared" si="1"/>
        <v>0</v>
      </c>
      <c r="AK20" s="98">
        <f t="shared" si="1"/>
        <v>625042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147516.31999999998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2204493.29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3799.38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24344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28143.38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3799.38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24344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28143.38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562526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562526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554905</v>
      </c>
      <c r="BS50" s="89">
        <v>0</v>
      </c>
      <c r="BT50" s="101"/>
      <c r="BU50" s="76"/>
      <c r="BV50" s="85">
        <f t="shared" si="9"/>
        <v>554905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1117431</v>
      </c>
      <c r="BS51" s="78">
        <f>BS49+BS50</f>
        <v>0</v>
      </c>
      <c r="BT51" s="77">
        <f>BT49+BT50</f>
        <v>0</v>
      </c>
      <c r="BU51" s="85"/>
      <c r="BV51" s="85">
        <f>BV49+BV50</f>
        <v>1117431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679714.35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39673</v>
      </c>
      <c r="K53" s="86">
        <f t="shared" si="11"/>
        <v>0</v>
      </c>
      <c r="L53" s="86">
        <f t="shared" si="11"/>
        <v>0</v>
      </c>
      <c r="M53" s="86">
        <f t="shared" si="11"/>
        <v>170963</v>
      </c>
      <c r="N53" s="86">
        <f t="shared" si="11"/>
        <v>0</v>
      </c>
      <c r="O53" s="86">
        <f t="shared" si="11"/>
        <v>0</v>
      </c>
      <c r="P53" s="86">
        <f t="shared" si="11"/>
        <v>162026</v>
      </c>
      <c r="Q53" s="86">
        <f t="shared" si="11"/>
        <v>0</v>
      </c>
      <c r="R53" s="86">
        <f t="shared" si="11"/>
        <v>0</v>
      </c>
      <c r="S53" s="86">
        <f t="shared" si="11"/>
        <v>13542</v>
      </c>
      <c r="T53" s="86">
        <f t="shared" si="11"/>
        <v>0</v>
      </c>
      <c r="U53" s="86">
        <f t="shared" si="11"/>
        <v>0</v>
      </c>
      <c r="V53" s="86">
        <f t="shared" si="11"/>
        <v>41027</v>
      </c>
      <c r="W53" s="86">
        <f t="shared" si="11"/>
        <v>0</v>
      </c>
      <c r="X53" s="86">
        <f t="shared" si="11"/>
        <v>0</v>
      </c>
      <c r="Y53" s="86">
        <f t="shared" si="11"/>
        <v>7100</v>
      </c>
      <c r="Z53" s="86">
        <f t="shared" si="11"/>
        <v>0</v>
      </c>
      <c r="AA53" s="86">
        <f t="shared" si="11"/>
        <v>0</v>
      </c>
      <c r="AB53" s="86">
        <f t="shared" si="11"/>
        <v>245054</v>
      </c>
      <c r="AC53" s="86">
        <f t="shared" si="11"/>
        <v>0</v>
      </c>
      <c r="AD53" s="86">
        <f t="shared" si="11"/>
        <v>0</v>
      </c>
      <c r="AE53" s="86">
        <f t="shared" si="11"/>
        <v>76000</v>
      </c>
      <c r="AF53" s="86">
        <f t="shared" si="11"/>
        <v>0</v>
      </c>
      <c r="AG53" s="86">
        <f t="shared" si="11"/>
        <v>0</v>
      </c>
      <c r="AH53" s="86">
        <f t="shared" si="11"/>
        <v>635</v>
      </c>
      <c r="AI53" s="86">
        <f t="shared" si="11"/>
        <v>0</v>
      </c>
      <c r="AJ53" s="86">
        <f t="shared" si="11"/>
        <v>0</v>
      </c>
      <c r="AK53" s="86">
        <f t="shared" si="11"/>
        <v>649386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147516.31999999998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1117431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3350067.67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439676.2299999999</v>
      </c>
      <c r="E10" s="89">
        <v>0</v>
      </c>
      <c r="F10" s="90"/>
      <c r="G10" s="88"/>
      <c r="H10" s="89"/>
      <c r="I10" s="90"/>
      <c r="J10" s="97">
        <v>34338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28800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39750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542564.23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31752.77</v>
      </c>
      <c r="E11" s="89">
        <v>0</v>
      </c>
      <c r="F11" s="90"/>
      <c r="G11" s="88"/>
      <c r="H11" s="89"/>
      <c r="I11" s="90"/>
      <c r="J11" s="97">
        <v>2285</v>
      </c>
      <c r="K11" s="89">
        <v>0</v>
      </c>
      <c r="L11" s="101"/>
      <c r="M11" s="91">
        <v>450</v>
      </c>
      <c r="N11" s="89">
        <v>0</v>
      </c>
      <c r="O11" s="90"/>
      <c r="P11" s="91">
        <v>0</v>
      </c>
      <c r="Q11" s="89">
        <v>0</v>
      </c>
      <c r="R11" s="90"/>
      <c r="S11" s="91">
        <v>500</v>
      </c>
      <c r="T11" s="89">
        <v>0</v>
      </c>
      <c r="U11" s="90"/>
      <c r="V11" s="91">
        <v>527</v>
      </c>
      <c r="W11" s="89">
        <v>0</v>
      </c>
      <c r="X11" s="90"/>
      <c r="Y11" s="91"/>
      <c r="Z11" s="89"/>
      <c r="AA11" s="90"/>
      <c r="AB11" s="91">
        <v>1900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2230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39644.770000000004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190820.97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150268</v>
      </c>
      <c r="N12" s="89">
        <v>0</v>
      </c>
      <c r="O12" s="90"/>
      <c r="P12" s="91">
        <v>159756</v>
      </c>
      <c r="Q12" s="89">
        <v>0</v>
      </c>
      <c r="R12" s="90"/>
      <c r="S12" s="91">
        <v>8042</v>
      </c>
      <c r="T12" s="89">
        <v>0</v>
      </c>
      <c r="U12" s="90"/>
      <c r="V12" s="91">
        <v>5500</v>
      </c>
      <c r="W12" s="89">
        <v>0</v>
      </c>
      <c r="X12" s="90"/>
      <c r="Y12" s="91">
        <v>5600</v>
      </c>
      <c r="Z12" s="89">
        <v>0</v>
      </c>
      <c r="AA12" s="90"/>
      <c r="AB12" s="91">
        <v>209770</v>
      </c>
      <c r="AC12" s="89">
        <v>0</v>
      </c>
      <c r="AD12" s="90"/>
      <c r="AE12" s="91">
        <v>76000</v>
      </c>
      <c r="AF12" s="89">
        <v>0</v>
      </c>
      <c r="AG12" s="90"/>
      <c r="AH12" s="91">
        <v>635</v>
      </c>
      <c r="AI12" s="89">
        <v>0</v>
      </c>
      <c r="AJ12" s="90"/>
      <c r="AK12" s="91">
        <v>75818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885259.97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18745</v>
      </c>
      <c r="N13" s="89">
        <v>0</v>
      </c>
      <c r="O13" s="90"/>
      <c r="P13" s="91">
        <v>2270</v>
      </c>
      <c r="Q13" s="89">
        <v>0</v>
      </c>
      <c r="R13" s="90"/>
      <c r="S13" s="91">
        <v>5000</v>
      </c>
      <c r="T13" s="89">
        <v>0</v>
      </c>
      <c r="U13" s="90"/>
      <c r="V13" s="91">
        <v>35000</v>
      </c>
      <c r="W13" s="89">
        <v>0</v>
      </c>
      <c r="X13" s="90"/>
      <c r="Y13" s="91">
        <v>1500</v>
      </c>
      <c r="Z13" s="89">
        <v>0</v>
      </c>
      <c r="AA13" s="90"/>
      <c r="AB13" s="91">
        <v>4584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506088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575187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2457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656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3113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9208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>
        <v>0</v>
      </c>
      <c r="Q19" s="89">
        <v>0</v>
      </c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500</v>
      </c>
      <c r="AL19" s="89">
        <v>0</v>
      </c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147516.31999999998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158724.31999999998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675914.97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39673</v>
      </c>
      <c r="K20" s="78">
        <f t="shared" si="1"/>
        <v>0</v>
      </c>
      <c r="L20" s="77">
        <f t="shared" si="1"/>
        <v>0</v>
      </c>
      <c r="M20" s="98">
        <f t="shared" si="1"/>
        <v>170963</v>
      </c>
      <c r="N20" s="78">
        <f t="shared" si="1"/>
        <v>0</v>
      </c>
      <c r="O20" s="77">
        <f t="shared" si="1"/>
        <v>0</v>
      </c>
      <c r="P20" s="98">
        <f t="shared" si="1"/>
        <v>162026</v>
      </c>
      <c r="Q20" s="78">
        <f t="shared" si="1"/>
        <v>0</v>
      </c>
      <c r="R20" s="77">
        <f t="shared" si="1"/>
        <v>0</v>
      </c>
      <c r="S20" s="98">
        <f t="shared" si="1"/>
        <v>13542</v>
      </c>
      <c r="T20" s="78">
        <f t="shared" si="1"/>
        <v>0</v>
      </c>
      <c r="U20" s="77">
        <f t="shared" si="1"/>
        <v>0</v>
      </c>
      <c r="V20" s="98">
        <f t="shared" si="1"/>
        <v>41027</v>
      </c>
      <c r="W20" s="78">
        <f t="shared" si="1"/>
        <v>0</v>
      </c>
      <c r="X20" s="77">
        <f t="shared" si="1"/>
        <v>0</v>
      </c>
      <c r="Y20" s="98">
        <f t="shared" si="1"/>
        <v>7100</v>
      </c>
      <c r="Z20" s="78">
        <f t="shared" si="1"/>
        <v>0</v>
      </c>
      <c r="AA20" s="77">
        <f t="shared" si="1"/>
        <v>0</v>
      </c>
      <c r="AB20" s="98">
        <f t="shared" si="1"/>
        <v>245054</v>
      </c>
      <c r="AC20" s="78">
        <f t="shared" si="1"/>
        <v>0</v>
      </c>
      <c r="AD20" s="77">
        <f t="shared" si="1"/>
        <v>0</v>
      </c>
      <c r="AE20" s="98">
        <f t="shared" si="1"/>
        <v>76000</v>
      </c>
      <c r="AF20" s="78">
        <f t="shared" si="1"/>
        <v>0</v>
      </c>
      <c r="AG20" s="77">
        <f t="shared" si="1"/>
        <v>0</v>
      </c>
      <c r="AH20" s="98">
        <f t="shared" si="1"/>
        <v>635</v>
      </c>
      <c r="AI20" s="78">
        <f t="shared" si="1"/>
        <v>0</v>
      </c>
      <c r="AJ20" s="77">
        <f t="shared" si="1"/>
        <v>0</v>
      </c>
      <c r="AK20" s="98">
        <f t="shared" si="1"/>
        <v>625042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147516.31999999998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2204493.29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3799.38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24344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28143.38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3799.38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24344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28143.38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562526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562526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554905</v>
      </c>
      <c r="BS50" s="89">
        <v>0</v>
      </c>
      <c r="BT50" s="101"/>
      <c r="BU50" s="76"/>
      <c r="BV50" s="85">
        <f t="shared" si="9"/>
        <v>554905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1117431</v>
      </c>
      <c r="BS51" s="78">
        <f>BS49+BS50</f>
        <v>0</v>
      </c>
      <c r="BT51" s="77">
        <f>BT49+BT50</f>
        <v>0</v>
      </c>
      <c r="BU51" s="85"/>
      <c r="BV51" s="85">
        <f>BV49+BV50</f>
        <v>1117431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679714.35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39673</v>
      </c>
      <c r="K53" s="86">
        <f t="shared" si="11"/>
        <v>0</v>
      </c>
      <c r="L53" s="86">
        <f t="shared" si="11"/>
        <v>0</v>
      </c>
      <c r="M53" s="86">
        <f t="shared" si="11"/>
        <v>170963</v>
      </c>
      <c r="N53" s="86">
        <f t="shared" si="11"/>
        <v>0</v>
      </c>
      <c r="O53" s="86">
        <f t="shared" si="11"/>
        <v>0</v>
      </c>
      <c r="P53" s="86">
        <f t="shared" si="11"/>
        <v>162026</v>
      </c>
      <c r="Q53" s="86">
        <f t="shared" si="11"/>
        <v>0</v>
      </c>
      <c r="R53" s="86">
        <f t="shared" si="11"/>
        <v>0</v>
      </c>
      <c r="S53" s="86">
        <f t="shared" si="11"/>
        <v>13542</v>
      </c>
      <c r="T53" s="86">
        <f t="shared" si="11"/>
        <v>0</v>
      </c>
      <c r="U53" s="86">
        <f t="shared" si="11"/>
        <v>0</v>
      </c>
      <c r="V53" s="86">
        <f t="shared" si="11"/>
        <v>41027</v>
      </c>
      <c r="W53" s="86">
        <f t="shared" si="11"/>
        <v>0</v>
      </c>
      <c r="X53" s="86">
        <f t="shared" si="11"/>
        <v>0</v>
      </c>
      <c r="Y53" s="86">
        <f t="shared" si="11"/>
        <v>7100</v>
      </c>
      <c r="Z53" s="86">
        <f t="shared" si="11"/>
        <v>0</v>
      </c>
      <c r="AA53" s="86">
        <f t="shared" si="11"/>
        <v>0</v>
      </c>
      <c r="AB53" s="86">
        <f t="shared" si="11"/>
        <v>245054</v>
      </c>
      <c r="AC53" s="86">
        <f t="shared" si="11"/>
        <v>0</v>
      </c>
      <c r="AD53" s="86">
        <f t="shared" si="11"/>
        <v>0</v>
      </c>
      <c r="AE53" s="86">
        <f t="shared" si="11"/>
        <v>76000</v>
      </c>
      <c r="AF53" s="86">
        <f t="shared" si="11"/>
        <v>0</v>
      </c>
      <c r="AG53" s="86">
        <f t="shared" si="11"/>
        <v>0</v>
      </c>
      <c r="AH53" s="86">
        <f t="shared" si="11"/>
        <v>635</v>
      </c>
      <c r="AI53" s="86">
        <f t="shared" si="11"/>
        <v>0</v>
      </c>
      <c r="AJ53" s="86">
        <f t="shared" si="11"/>
        <v>0</v>
      </c>
      <c r="AK53" s="86">
        <f t="shared" si="11"/>
        <v>649386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147516.31999999998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1117431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3350067.67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