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2" sheetId="1" r:id="rId1"/>
    <sheet name="Entrate_Bilancio_2023" sheetId="2" r:id="rId2"/>
    <sheet name="Entrate_Bilancio_2024" sheetId="3" r:id="rId3"/>
    <sheet name="Entrate_Rendiconto_Anno0" sheetId="4" state="hidden" r:id="rId4"/>
    <sheet name="Spese_Bilancio_2022" sheetId="5" r:id="rId5"/>
    <sheet name="Spese_Bilancio_2023" sheetId="6" r:id="rId6"/>
    <sheet name="Spese_Bilancio_2024" sheetId="7" r:id="rId7"/>
    <sheet name="Spese_Rendiconto_Anno0" sheetId="8" state="hidden" r:id="rId8"/>
  </sheets>
  <definedNames>
    <definedName name="_xlnm.Print_Area" localSheetId="0">'Entrate_Bilancio_2022'!$B$1:$E$58</definedName>
    <definedName name="_xlnm.Print_Area" localSheetId="1">'Entrate_Bilancio_2023'!$B$1:$E$58</definedName>
    <definedName name="_xlnm.Print_Area" localSheetId="2">'Entrate_Bilancio_2024'!$B$1:$E$58</definedName>
    <definedName name="_xlnm.Print_Area" localSheetId="3">'Entrate_Rendiconto_Anno0'!$B$1:$E$59</definedName>
    <definedName name="_xlnm.Print_Area" localSheetId="4">'Spese_Bilancio_2022'!$B$1:$BX$53</definedName>
    <definedName name="_xlnm.Print_Area" localSheetId="5">'Spese_Bilancio_2023'!$B$1:$BX$53</definedName>
    <definedName name="_xlnm.Print_Area" localSheetId="6">'Spese_Bilancio_2024'!$B$1:$BX$53</definedName>
    <definedName name="_xlnm.Print_Area" localSheetId="7">'Spese_Rendiconto_Anno0'!$B$1:$BX$54</definedName>
    <definedName name="_xlnm.Print_Titles" localSheetId="4">'Spese_Bilancio_2022'!$B:$C</definedName>
    <definedName name="_xlnm.Print_Titles" localSheetId="5">'Spese_Bilancio_2023'!$B:$C</definedName>
    <definedName name="_xlnm.Print_Titles" localSheetId="6">'Spese_Bilancio_2024'!$B:$C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<sst xmlns="http://schemas.openxmlformats.org/spreadsheetml/2006/main" count="870" uniqueCount="151">
  <si>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</si>
  <si>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</si>
  <si>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</si>
  <si>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</si>
  <si>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</si>
  <si>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</si>
  <si>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</si>
  <si>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</si>
  <si>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</si>
  <si>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</si>
  <si>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</si>
  <si>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</si>
  <si>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</si>
  <si>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</si>
  <si>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</si>
  <si>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</si>
  <si>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</si>
  <si>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</si>
  <si>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</si>
  <si>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</si>
  <si>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</si>
  <si>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</si>
  <si>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</si>
  <si>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</si>
  <si>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</si>
  <si>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</si>
  <si>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</si>
  <si>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</si>
  <si>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</si>
  <si>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</si>
  <si>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</si>
  <si>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</si>
  <si>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</si>
  <si>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</si>
  <si>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</si>
  <si>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</si>
  <si>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</si>
  <si>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</si>
  <si>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</si>
  <si>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</si>
  <si>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</si>
  <si>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</si>
  <si>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</si>
  <si>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</si>
  <si>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</si>
  <si>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</si>
  <si>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</si>
  <si>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</si>
  <si>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</si>
  <si>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</si>
  <si>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</si>
  <si>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</si>
  <si>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</si>
  <si>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</si>
  <si>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</si>
  <si>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</si>
  <si>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</si>
  <si>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</si>
  <si>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</si>
  <si>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</si>
  <si>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</si>
  <si>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</si>
  <si>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</si>
  <si>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</si>
  <si>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</si>
  <si>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</si>
  <si>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</si>
  <si>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</si>
  <si>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</si>
  <si>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</si>
  <si>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</si>
  <si>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</si>
  <si>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</si>
  <si>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</si>
  <si>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</si>
  <si>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</si>
  <si>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</si>
  <si>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</si>
  <si>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</si>
  <si>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</si>
  <si>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</si>
  <si>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</si>
  <si>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</si>
  <si>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</si>
  <si>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</si>
  <si>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</si>
  <si>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</si>
  <si>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</si>
  <si>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</si>
  <si>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</si>
  <si>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</si>
  <si>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</si>
  <si>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</si>
  <si>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</si>
  <si>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</si>
  <si>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</si>
  <si>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</si>
  <si>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</si>
  <si>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</si>
  <si>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</si>
  <si>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</si>
  <si>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</si>
  <si>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</si>
  <si>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</si>
  <si>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</si>
  <si>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</si>
  <si>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</si>
  <si>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</si>
  <si>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</si>
  <si>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</si>
  <si>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</si>
  <si>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</si>
  <si>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</si>
  <si>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</si>
  <si>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</si>
  <si>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</si>
  <si>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</si>
  <si>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</si>
  <si>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</si>
  <si>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</si>
  <si>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</si>
  <si>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</si>
  <si>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</si>
  <si>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</si>
  <si>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</si>
  <si>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</si>
  <si>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</si>
  <si>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</si>
  <si>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</si>
  <si>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</si>
  <si>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</si>
  <si>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</si>
  <si>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</si>
  <si>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</si>
  <si>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</si>
  <si>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</si>
  <si>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</si>
  <si>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</si>
  <si>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</si>
  <si>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</si>
  <si>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</si>
  <si>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</si>
  <si>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</si>
  <si>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</si>
  <si>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</si>
  <si>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</si>
  <si>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</si>
  <si>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</si>
  <si>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2022</t>
  </si>
  <si>
    <t>Dati previsionali anno 2023</t>
  </si>
  <si>
    <t>Dati previsionali anno 2024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</si>
</sst>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indexed="22"/>
      </top>
      <bottom/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0" fillId="23" borderId="4" applyNumberFormat="0" applyFont="0" applyAlignment="0" applyProtection="0"/>
    <xf numFmtId="0" fontId="7" fillId="16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24" borderId="13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17" fillId="24" borderId="0" xfId="0" applyFont="1" applyFill="1" applyAlignment="1">
      <alignment/>
    </xf>
    <xf numFmtId="0" fontId="17" fillId="24" borderId="16" xfId="0" applyFont="1" applyFill="1" applyBorder="1" applyAlignment="1">
      <alignment/>
    </xf>
    <xf numFmtId="0" fontId="19" fillId="24" borderId="13" xfId="0" applyFont="1" applyFill="1" applyBorder="1" applyAlignment="1">
      <alignment horizontal="center"/>
    </xf>
    <xf numFmtId="0" fontId="17" fillId="24" borderId="14" xfId="0" applyFont="1" applyFill="1" applyBorder="1" applyAlignment="1">
      <alignment horizontal="center"/>
    </xf>
    <xf numFmtId="0" fontId="17" fillId="24" borderId="17" xfId="0" applyFont="1" applyFill="1" applyBorder="1" applyAlignment="1">
      <alignment horizontal="center"/>
    </xf>
    <xf numFmtId="0" fontId="19" fillId="24" borderId="18" xfId="0" applyFont="1" applyFill="1" applyBorder="1" applyAlignment="1">
      <alignment/>
    </xf>
    <xf numFmtId="0" fontId="18" fillId="24" borderId="19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20" fillId="24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24" borderId="23" xfId="0" applyFont="1" applyFill="1" applyBorder="1" applyAlignment="1">
      <alignment/>
    </xf>
    <xf numFmtId="0" fontId="18" fillId="24" borderId="23" xfId="0" applyFont="1" applyFill="1" applyBorder="1" applyAlignment="1">
      <alignment/>
    </xf>
    <xf numFmtId="0" fontId="17" fillId="24" borderId="24" xfId="0" applyFont="1" applyFill="1" applyBorder="1" applyAlignment="1">
      <alignment/>
    </xf>
    <xf numFmtId="0" fontId="18" fillId="24" borderId="25" xfId="0" applyFont="1" applyFill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22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23" fillId="24" borderId="0" xfId="0" applyFont="1" applyFill="1" applyAlignment="1">
      <alignment horizontal="left" vertical="center"/>
    </xf>
    <xf numFmtId="4" fontId="17" fillId="24" borderId="32" xfId="0" applyNumberFormat="1" applyFont="1" applyFill="1" applyBorder="1" applyAlignment="1" applyProtection="1">
      <alignment/>
      <protection locked="0"/>
    </xf>
    <xf numFmtId="4" fontId="17" fillId="24" borderId="33" xfId="0" applyNumberFormat="1" applyFont="1" applyFill="1" applyBorder="1" applyAlignment="1">
      <alignment/>
    </xf>
    <xf numFmtId="4" fontId="17" fillId="24" borderId="34" xfId="0" applyNumberFormat="1" applyFont="1" applyFill="1" applyBorder="1" applyAlignment="1" applyProtection="1">
      <alignment/>
      <protection locked="0"/>
    </xf>
    <xf numFmtId="4" fontId="17" fillId="24" borderId="35" xfId="0" applyNumberFormat="1" applyFont="1" applyFill="1" applyBorder="1" applyAlignment="1">
      <alignment/>
    </xf>
    <xf numFmtId="4" fontId="17" fillId="24" borderId="12" xfId="0" applyNumberFormat="1" applyFont="1" applyFill="1" applyBorder="1" applyAlignment="1">
      <alignment/>
    </xf>
    <xf numFmtId="4" fontId="17" fillId="24" borderId="36" xfId="0" applyNumberFormat="1" applyFont="1" applyFill="1" applyBorder="1" applyAlignment="1" applyProtection="1">
      <alignment/>
      <protection locked="0"/>
    </xf>
    <xf numFmtId="4" fontId="17" fillId="24" borderId="32" xfId="0" applyNumberFormat="1" applyFont="1" applyFill="1" applyBorder="1" applyAlignment="1">
      <alignment/>
    </xf>
    <xf numFmtId="4" fontId="17" fillId="24" borderId="37" xfId="0" applyNumberFormat="1" applyFont="1" applyFill="1" applyBorder="1" applyAlignment="1" applyProtection="1">
      <alignment/>
      <protection locked="0"/>
    </xf>
    <xf numFmtId="4" fontId="17" fillId="24" borderId="35" xfId="0" applyNumberFormat="1" applyFont="1" applyFill="1" applyBorder="1" applyAlignment="1" applyProtection="1">
      <alignment/>
      <protection locked="0"/>
    </xf>
    <xf numFmtId="4" fontId="17" fillId="24" borderId="38" xfId="0" applyNumberFormat="1" applyFont="1" applyFill="1" applyBorder="1" applyAlignment="1" applyProtection="1">
      <alignment/>
      <protection locked="0"/>
    </xf>
    <xf numFmtId="4" fontId="17" fillId="24" borderId="30" xfId="0" applyNumberFormat="1" applyFont="1" applyFill="1" applyBorder="1" applyAlignment="1" applyProtection="1">
      <alignment/>
      <protection locked="0"/>
    </xf>
    <xf numFmtId="4" fontId="17" fillId="24" borderId="39" xfId="0" applyNumberFormat="1" applyFont="1" applyFill="1" applyBorder="1" applyAlignment="1">
      <alignment/>
    </xf>
    <xf numFmtId="4" fontId="17" fillId="24" borderId="11" xfId="0" applyNumberFormat="1" applyFont="1" applyFill="1" applyBorder="1" applyAlignment="1" applyProtection="1">
      <alignment/>
      <protection locked="0"/>
    </xf>
    <xf numFmtId="4" fontId="17" fillId="24" borderId="40" xfId="0" applyNumberFormat="1" applyFont="1" applyFill="1" applyBorder="1" applyAlignment="1" applyProtection="1">
      <alignment/>
      <protection locked="0"/>
    </xf>
    <xf numFmtId="4" fontId="17" fillId="24" borderId="41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19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4" fontId="17" fillId="0" borderId="22" xfId="0" applyNumberFormat="1" applyFont="1" applyBorder="1" applyAlignment="1">
      <alignment/>
    </xf>
    <xf numFmtId="4" fontId="17" fillId="24" borderId="10" xfId="0" applyNumberFormat="1" applyFont="1" applyFill="1" applyBorder="1" applyAlignment="1">
      <alignment/>
    </xf>
    <xf numFmtId="4" fontId="17" fillId="24" borderId="42" xfId="0" applyNumberFormat="1" applyFont="1" applyFill="1" applyBorder="1" applyAlignment="1">
      <alignment/>
    </xf>
    <xf numFmtId="4" fontId="17" fillId="24" borderId="43" xfId="0" applyNumberFormat="1" applyFont="1" applyFill="1" applyBorder="1" applyAlignment="1" applyProtection="1">
      <alignment/>
      <protection locked="0"/>
    </xf>
    <xf numFmtId="4" fontId="17" fillId="24" borderId="44" xfId="0" applyNumberFormat="1" applyFont="1" applyFill="1" applyBorder="1" applyAlignment="1" applyProtection="1">
      <alignment/>
      <protection locked="0"/>
    </xf>
    <xf numFmtId="4" fontId="17" fillId="24" borderId="45" xfId="0" applyNumberFormat="1" applyFont="1" applyFill="1" applyBorder="1" applyAlignment="1" applyProtection="1">
      <alignment/>
      <protection locked="0"/>
    </xf>
    <xf numFmtId="4" fontId="17" fillId="24" borderId="46" xfId="0" applyNumberFormat="1" applyFont="1" applyFill="1" applyBorder="1" applyAlignment="1" applyProtection="1">
      <alignment/>
      <protection locked="0"/>
    </xf>
    <xf numFmtId="4" fontId="17" fillId="0" borderId="21" xfId="0" applyNumberFormat="1" applyFont="1" applyBorder="1" applyAlignment="1" applyProtection="1">
      <alignment/>
      <protection locked="0"/>
    </xf>
    <xf numFmtId="4" fontId="17" fillId="0" borderId="22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left" vertical="center"/>
    </xf>
    <xf numFmtId="0" fontId="19" fillId="24" borderId="0" xfId="0" applyFont="1" applyFill="1" applyAlignment="1">
      <alignment/>
    </xf>
    <xf numFmtId="0" fontId="24" fillId="0" borderId="0" xfId="0" applyFont="1" applyAlignment="1">
      <alignment horizontal="left"/>
    </xf>
    <xf numFmtId="0" fontId="17" fillId="24" borderId="13" xfId="0" applyFont="1" applyFill="1" applyBorder="1" applyAlignment="1">
      <alignment horizontal="center"/>
    </xf>
    <xf numFmtId="0" fontId="18" fillId="24" borderId="14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17" fillId="16" borderId="28" xfId="0" applyNumberFormat="1" applyFont="1" applyFill="1" applyBorder="1" applyAlignment="1">
      <alignment/>
    </xf>
    <xf numFmtId="4" fontId="17" fillId="16" borderId="29" xfId="0" applyNumberFormat="1" applyFont="1" applyFill="1" applyBorder="1" applyAlignment="1">
      <alignment/>
    </xf>
    <xf numFmtId="4" fontId="17" fillId="16" borderId="49" xfId="0" applyNumberFormat="1" applyFont="1" applyFill="1" applyBorder="1" applyAlignment="1">
      <alignment/>
    </xf>
    <xf numFmtId="4" fontId="17" fillId="16" borderId="48" xfId="0" applyNumberFormat="1" applyFont="1" applyFill="1" applyBorder="1" applyAlignment="1">
      <alignment/>
    </xf>
    <xf numFmtId="4" fontId="17" fillId="24" borderId="50" xfId="0" applyNumberFormat="1" applyFont="1" applyFill="1" applyBorder="1" applyAlignment="1">
      <alignment/>
    </xf>
    <xf numFmtId="4" fontId="17" fillId="24" borderId="48" xfId="0" applyNumberFormat="1" applyFont="1" applyFill="1" applyBorder="1" applyAlignment="1">
      <alignment/>
    </xf>
    <xf numFmtId="4" fontId="17" fillId="24" borderId="29" xfId="0" applyNumberFormat="1" applyFont="1" applyFill="1" applyBorder="1" applyAlignment="1">
      <alignment/>
    </xf>
    <xf numFmtId="4" fontId="17" fillId="24" borderId="49" xfId="0" applyNumberFormat="1" applyFont="1" applyFill="1" applyBorder="1" applyAlignment="1">
      <alignment/>
    </xf>
    <xf numFmtId="4" fontId="17" fillId="24" borderId="51" xfId="0" applyNumberFormat="1" applyFont="1" applyFill="1" applyBorder="1" applyAlignment="1">
      <alignment/>
    </xf>
    <xf numFmtId="4" fontId="17" fillId="24" borderId="52" xfId="0" applyNumberFormat="1" applyFont="1" applyFill="1" applyBorder="1" applyAlignment="1">
      <alignment/>
    </xf>
    <xf numFmtId="4" fontId="17" fillId="24" borderId="26" xfId="0" applyNumberFormat="1" applyFont="1" applyFill="1" applyBorder="1" applyAlignment="1">
      <alignment/>
    </xf>
    <xf numFmtId="4" fontId="17" fillId="24" borderId="53" xfId="0" applyNumberFormat="1" applyFont="1" applyFill="1" applyBorder="1" applyAlignment="1">
      <alignment/>
    </xf>
    <xf numFmtId="4" fontId="17" fillId="24" borderId="27" xfId="0" applyNumberFormat="1" applyFont="1" applyFill="1" applyBorder="1" applyAlignment="1">
      <alignment/>
    </xf>
    <xf numFmtId="4" fontId="17" fillId="24" borderId="28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4" fontId="17" fillId="24" borderId="28" xfId="0" applyNumberFormat="1" applyFont="1" applyFill="1" applyBorder="1" applyAlignment="1" applyProtection="1">
      <alignment/>
      <protection locked="0"/>
    </xf>
    <xf numFmtId="4" fontId="17" fillId="24" borderId="29" xfId="0" applyNumberFormat="1" applyFont="1" applyFill="1" applyBorder="1" applyAlignment="1" applyProtection="1">
      <alignment/>
      <protection locked="0"/>
    </xf>
    <xf numFmtId="4" fontId="17" fillId="24" borderId="49" xfId="0" applyNumberFormat="1" applyFont="1" applyFill="1" applyBorder="1" applyAlignment="1" applyProtection="1">
      <alignment/>
      <protection locked="0"/>
    </xf>
    <xf numFmtId="4" fontId="17" fillId="24" borderId="48" xfId="0" applyNumberFormat="1" applyFont="1" applyFill="1" applyBorder="1" applyAlignment="1" applyProtection="1">
      <alignment/>
      <protection locked="0"/>
    </xf>
    <xf numFmtId="4" fontId="17" fillId="24" borderId="50" xfId="0" applyNumberFormat="1" applyFont="1" applyFill="1" applyBorder="1" applyAlignment="1" applyProtection="1">
      <alignment/>
      <protection locked="0"/>
    </xf>
    <xf numFmtId="4" fontId="17" fillId="0" borderId="39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4" fontId="17" fillId="24" borderId="55" xfId="0" applyNumberFormat="1" applyFont="1" applyFill="1" applyBorder="1" applyAlignment="1">
      <alignment/>
    </xf>
    <xf numFmtId="4" fontId="17" fillId="24" borderId="56" xfId="0" applyNumberFormat="1" applyFont="1" applyFill="1" applyBorder="1" applyAlignment="1">
      <alignment/>
    </xf>
    <xf numFmtId="4" fontId="17" fillId="24" borderId="57" xfId="0" applyNumberFormat="1" applyFont="1" applyFill="1" applyBorder="1" applyAlignment="1" applyProtection="1">
      <alignment/>
      <protection locked="0"/>
    </xf>
    <xf numFmtId="4" fontId="17" fillId="24" borderId="58" xfId="0" applyNumberFormat="1" applyFont="1" applyFill="1" applyBorder="1" applyAlignment="1">
      <alignment/>
    </xf>
    <xf numFmtId="4" fontId="17" fillId="24" borderId="57" xfId="0" applyNumberFormat="1" applyFont="1" applyFill="1" applyBorder="1" applyAlignment="1">
      <alignment/>
    </xf>
    <xf numFmtId="4" fontId="17" fillId="24" borderId="59" xfId="0" applyNumberFormat="1" applyFont="1" applyFill="1" applyBorder="1" applyAlignment="1">
      <alignment/>
    </xf>
    <xf numFmtId="4" fontId="17" fillId="24" borderId="55" xfId="0" applyNumberFormat="1" applyFont="1" applyFill="1" applyBorder="1" applyAlignment="1" applyProtection="1">
      <alignment/>
      <protection locked="0"/>
    </xf>
    <xf numFmtId="4" fontId="17" fillId="0" borderId="60" xfId="0" applyNumberFormat="1" applyFont="1" applyBorder="1" applyAlignment="1">
      <alignment/>
    </xf>
    <xf numFmtId="0" fontId="22" fillId="4" borderId="28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8" fillId="4" borderId="62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24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26" fillId="0" borderId="63" xfId="0" applyFont="1" applyBorder="1" applyAlignment="1">
      <alignment horizontal="center"/>
    </xf>
    <xf numFmtId="0" fontId="26" fillId="0" borderId="64" xfId="0" applyFont="1" applyBorder="1" applyAlignment="1">
      <alignment horizontal="center"/>
    </xf>
    <xf numFmtId="0" fontId="26" fillId="0" borderId="6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66" xfId="0" applyFont="1" applyFill="1" applyBorder="1" applyAlignment="1">
      <alignment horizontal="center" vertical="center" wrapText="1"/>
    </xf>
    <xf numFmtId="0" fontId="18" fillId="4" borderId="67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68" xfId="0" applyFont="1" applyFill="1" applyBorder="1" applyAlignment="1">
      <alignment horizontal="center" vertical="center" wrapText="1"/>
    </xf>
    <xf numFmtId="0" fontId="18" fillId="4" borderId="69" xfId="0" applyFont="1" applyFill="1" applyBorder="1" applyAlignment="1">
      <alignment horizontal="center" vertical="center" wrapText="1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9" fillId="4" borderId="72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21" fillId="4" borderId="57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left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73" xfId="0" applyFont="1" applyFill="1" applyBorder="1" applyAlignment="1">
      <alignment horizontal="center" vertical="center"/>
    </xf>
    <xf numFmtId="0" fontId="18" fillId="4" borderId="74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75" xfId="0" applyFont="1" applyFill="1" applyBorder="1" applyAlignment="1">
      <alignment horizontal="center" vertical="center"/>
    </xf>
    <xf numFmtId="0" fontId="19" fillId="0" borderId="6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853536.26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14435058</v>
      </c>
      <c r="E18" s="45">
        <v>19722223.790000003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8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14435058</v>
      </c>
      <c r="E23" s="51">
        <f>E18+E19+E20+E21+E22</f>
        <v>19722223.790000003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500</v>
      </c>
      <c r="E27" s="45">
        <v>500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>
        <v>2901500</v>
      </c>
      <c r="E29" s="50">
        <v>3778326.75</v>
      </c>
    </row>
    <row r="30" spans="2:5" ht="15.75" thickBot="1">
      <c r="B30" s="16">
        <v>30000</v>
      </c>
      <c r="C30" s="15" t="s">
        <v>32</v>
      </c>
      <c r="D30" s="48">
        <f>D25+D26+D27+D28+D29</f>
        <v>2902000</v>
      </c>
      <c r="E30" s="51">
        <f>E25+E26+E27+E28+E29</f>
        <v>3778826.75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>
        <v>0</v>
      </c>
      <c r="E33" s="58">
        <v>0</v>
      </c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>
        <v>5000000</v>
      </c>
      <c r="E51" s="61">
        <v>5000000</v>
      </c>
    </row>
    <row r="52" spans="2:5" ht="15.75" thickBot="1">
      <c r="B52" s="16">
        <v>70000</v>
      </c>
      <c r="C52" s="15" t="s">
        <v>58</v>
      </c>
      <c r="D52" s="48">
        <f>D51</f>
        <v>5000000</v>
      </c>
      <c r="E52" s="51">
        <f>E51</f>
        <v>5000000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2210000</v>
      </c>
      <c r="E54" s="45">
        <v>2347953.96</v>
      </c>
    </row>
    <row r="55" spans="2:5" ht="15">
      <c r="B55" s="13">
        <v>90200</v>
      </c>
      <c r="C55" s="54" t="s">
        <v>62</v>
      </c>
      <c r="D55" s="60">
        <v>0</v>
      </c>
      <c r="E55" s="61">
        <v>0</v>
      </c>
    </row>
    <row r="56" spans="2:5" ht="15.75" thickBot="1">
      <c r="B56" s="16">
        <v>90000</v>
      </c>
      <c r="C56" s="15" t="s">
        <v>63</v>
      </c>
      <c r="D56" s="48">
        <f>D54+D55</f>
        <v>2210000</v>
      </c>
      <c r="E56" s="51">
        <f>E54+E55</f>
        <v>2347953.96</v>
      </c>
    </row>
    <row r="57" spans="2:5" ht="16.5" thickBot="1" thickTop="1">
      <c r="B57" s="110" t="s">
        <v>64</v>
      </c>
      <c r="C57" s="111"/>
      <c r="D57" s="52">
        <f>D16+D23+D30+D37+D43+D49+D52+D56</f>
        <v>24547058</v>
      </c>
      <c r="E57" s="55">
        <f>E16+E23+E30+E37+E43+E49+E52+E56</f>
        <v>30849004.500000004</v>
      </c>
    </row>
    <row r="58" spans="2:5" ht="16.5" thickBot="1" thickTop="1">
      <c r="B58" s="110" t="s">
        <v>65</v>
      </c>
      <c r="C58" s="111"/>
      <c r="D58" s="52">
        <f>D57+D5+D6+D7+D8</f>
        <v>24547058</v>
      </c>
      <c r="E58" s="55">
        <f>E57+E5+E6+E7+E8</f>
        <v>31702540.760000005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14699058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14699058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500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>
        <v>2751000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2751500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>
        <v>0</v>
      </c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>
        <v>5000000</v>
      </c>
      <c r="E51" s="61"/>
    </row>
    <row r="52" spans="2:5" ht="15.75" thickBot="1">
      <c r="B52" s="16">
        <v>70000</v>
      </c>
      <c r="C52" s="15" t="s">
        <v>58</v>
      </c>
      <c r="D52" s="48">
        <f>D51</f>
        <v>5000000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2210000</v>
      </c>
      <c r="E54" s="45"/>
    </row>
    <row r="55" spans="2:5" ht="15">
      <c r="B55" s="13">
        <v>90200</v>
      </c>
      <c r="C55" s="54" t="s">
        <v>62</v>
      </c>
      <c r="D55" s="60">
        <v>0</v>
      </c>
      <c r="E55" s="61"/>
    </row>
    <row r="56" spans="2:5" ht="15.75" thickBot="1">
      <c r="B56" s="16">
        <v>90000</v>
      </c>
      <c r="C56" s="15" t="s">
        <v>63</v>
      </c>
      <c r="D56" s="48">
        <f>D54+D55</f>
        <v>2210000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24660558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24660558</v>
      </c>
      <c r="E58" s="55">
        <f>E57+E5+E6+E7+E8</f>
        <v>0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14967058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14967058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500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>
        <v>2751000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2751500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>
        <v>0</v>
      </c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>
        <v>5000000</v>
      </c>
      <c r="E51" s="61"/>
    </row>
    <row r="52" spans="2:5" ht="15.75" thickBot="1">
      <c r="B52" s="16">
        <v>70000</v>
      </c>
      <c r="C52" s="15" t="s">
        <v>58</v>
      </c>
      <c r="D52" s="48">
        <f>D51</f>
        <v>5000000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2210000</v>
      </c>
      <c r="E54" s="45"/>
    </row>
    <row r="55" spans="2:5" ht="15">
      <c r="B55" s="13">
        <v>90200</v>
      </c>
      <c r="C55" s="54" t="s">
        <v>62</v>
      </c>
      <c r="D55" s="60">
        <v>0</v>
      </c>
      <c r="E55" s="61"/>
    </row>
    <row r="56" spans="2:5" ht="15.75" thickBot="1">
      <c r="B56" s="16">
        <v>90000</v>
      </c>
      <c r="C56" s="15" t="s">
        <v>63</v>
      </c>
      <c r="D56" s="48">
        <f>D54+D55</f>
        <v>2210000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24928558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24928558</v>
      </c>
      <c r="E58" s="55">
        <f>E57+E5+E6+E7+E8</f>
        <v>0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7"/>
      <c r="B3" s="36" t="s">
        <v>142</v>
      </c>
      <c r="C3" s="20"/>
      <c r="D3" s="20"/>
      <c r="E3" s="20"/>
      <c r="F3" s="64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7"/>
      <c r="B59" s="112" t="s">
        <v>145</v>
      </c>
      <c r="C59" s="113"/>
      <c r="D59" s="62">
        <f>IF((Spese_Rendiconto_Anno0!BV53+Spese_Rendiconto_Anno0!BW53-Entrate_Rendiconto_Anno0!D58)&gt;0,Spese_Rendiconto_Anno0!BV53+Spese_Rendiconto_Anno0!BW53-Entrate_Rendiconto_Anno0!D58,0)</f>
        <v>0</v>
      </c>
      <c r="E59" s="63"/>
      <c r="F59" s="65" t="s">
        <v>143</v>
      </c>
      <c r="G59" s="10"/>
      <c r="H59" s="10"/>
    </row>
    <row r="60" spans="1:2" s="1" customFormat="1" ht="15" customHeight="1" thickTop="1">
      <c r="A60" s="107"/>
      <c r="B60" s="66" t="s">
        <v>133</v>
      </c>
    </row>
    <row r="61" spans="2:5" ht="15">
      <c r="B61" s="66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108300</v>
      </c>
      <c r="E10" s="88">
        <v>0</v>
      </c>
      <c r="F10" s="89">
        <v>114573.69</v>
      </c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>
        <v>34000</v>
      </c>
      <c r="AC10" s="88">
        <v>0</v>
      </c>
      <c r="AD10" s="89">
        <v>63483.33</v>
      </c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142300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178057.02000000002</v>
      </c>
    </row>
    <row r="11" spans="2:76" ht="15">
      <c r="B11" s="13">
        <v>102</v>
      </c>
      <c r="C11" s="25" t="s">
        <v>92</v>
      </c>
      <c r="D11" s="87">
        <v>1657000</v>
      </c>
      <c r="E11" s="88">
        <v>0</v>
      </c>
      <c r="F11" s="89">
        <v>1657000</v>
      </c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>
        <v>3000</v>
      </c>
      <c r="AC11" s="88">
        <v>0</v>
      </c>
      <c r="AD11" s="89">
        <v>3000</v>
      </c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1660000</v>
      </c>
      <c r="BW11" s="76">
        <f t="shared" si="1"/>
        <v>0</v>
      </c>
      <c r="BX11" s="78">
        <f t="shared" si="2"/>
        <v>1660000</v>
      </c>
    </row>
    <row r="12" spans="2:76" ht="15">
      <c r="B12" s="13">
        <v>103</v>
      </c>
      <c r="C12" s="25" t="s">
        <v>93</v>
      </c>
      <c r="D12" s="87">
        <v>65000</v>
      </c>
      <c r="E12" s="88">
        <v>0</v>
      </c>
      <c r="F12" s="89">
        <v>75919.91</v>
      </c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>
        <v>14364500</v>
      </c>
      <c r="AC12" s="88">
        <v>0</v>
      </c>
      <c r="AD12" s="89">
        <v>20471880.69</v>
      </c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14429500</v>
      </c>
      <c r="BW12" s="76">
        <f t="shared" si="1"/>
        <v>0</v>
      </c>
      <c r="BX12" s="78">
        <f t="shared" si="2"/>
        <v>20547800.6</v>
      </c>
    </row>
    <row r="13" spans="2:76" ht="15">
      <c r="B13" s="13">
        <v>104</v>
      </c>
      <c r="C13" s="25" t="s">
        <v>19</v>
      </c>
      <c r="D13" s="87">
        <v>0</v>
      </c>
      <c r="E13" s="88">
        <v>0</v>
      </c>
      <c r="F13" s="89">
        <v>0</v>
      </c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>
        <v>1040383</v>
      </c>
      <c r="AC13" s="88">
        <v>0</v>
      </c>
      <c r="AD13" s="89">
        <v>1144310.99</v>
      </c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1040383</v>
      </c>
      <c r="BW13" s="76">
        <f t="shared" si="1"/>
        <v>0</v>
      </c>
      <c r="BX13" s="78">
        <f t="shared" si="2"/>
        <v>1144310.99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1"/>
        <v>0</v>
      </c>
      <c r="BX16" s="78">
        <f t="shared" si="2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1"/>
        <v>0</v>
      </c>
      <c r="BX18" s="78">
        <f t="shared" si="2"/>
        <v>0</v>
      </c>
    </row>
    <row r="19" spans="2:76" ht="15">
      <c r="B19" s="13">
        <v>110</v>
      </c>
      <c r="C19" s="25" t="s">
        <v>98</v>
      </c>
      <c r="D19" s="87">
        <v>0</v>
      </c>
      <c r="E19" s="88">
        <v>0</v>
      </c>
      <c r="F19" s="89">
        <v>0</v>
      </c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64875</v>
      </c>
      <c r="BJ19" s="88">
        <v>0</v>
      </c>
      <c r="BK19" s="100">
        <v>80000</v>
      </c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64875</v>
      </c>
      <c r="BW19" s="76">
        <f t="shared" si="1"/>
        <v>0</v>
      </c>
      <c r="BX19" s="78">
        <f t="shared" si="2"/>
        <v>80000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1830300</v>
      </c>
      <c r="E20" s="77">
        <f t="shared" si="3"/>
        <v>0</v>
      </c>
      <c r="F20" s="78">
        <f t="shared" si="3"/>
        <v>1847493.5999999999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0</v>
      </c>
      <c r="K20" s="77">
        <f t="shared" si="3"/>
        <v>0</v>
      </c>
      <c r="L20" s="76">
        <f t="shared" si="3"/>
        <v>0</v>
      </c>
      <c r="M20" s="97">
        <f t="shared" si="3"/>
        <v>0</v>
      </c>
      <c r="N20" s="77">
        <f t="shared" si="3"/>
        <v>0</v>
      </c>
      <c r="O20" s="76">
        <f t="shared" si="3"/>
        <v>0</v>
      </c>
      <c r="P20" s="97">
        <f t="shared" si="3"/>
        <v>0</v>
      </c>
      <c r="Q20" s="77">
        <f t="shared" si="3"/>
        <v>0</v>
      </c>
      <c r="R20" s="76">
        <f t="shared" si="3"/>
        <v>0</v>
      </c>
      <c r="S20" s="97">
        <f t="shared" si="3"/>
        <v>0</v>
      </c>
      <c r="T20" s="77">
        <f t="shared" si="3"/>
        <v>0</v>
      </c>
      <c r="U20" s="76">
        <f t="shared" si="3"/>
        <v>0</v>
      </c>
      <c r="V20" s="97">
        <f t="shared" si="3"/>
        <v>0</v>
      </c>
      <c r="W20" s="77">
        <f t="shared" si="3"/>
        <v>0</v>
      </c>
      <c r="X20" s="76">
        <f t="shared" si="3"/>
        <v>0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15441883</v>
      </c>
      <c r="AC20" s="77">
        <f t="shared" si="3"/>
        <v>0</v>
      </c>
      <c r="AD20" s="76">
        <f t="shared" si="3"/>
        <v>21682675.009999998</v>
      </c>
      <c r="AE20" s="97">
        <f t="shared" si="3"/>
        <v>0</v>
      </c>
      <c r="AF20" s="77">
        <f t="shared" si="3"/>
        <v>0</v>
      </c>
      <c r="AG20" s="76">
        <f t="shared" si="3"/>
        <v>0</v>
      </c>
      <c r="AH20" s="97">
        <f t="shared" si="3"/>
        <v>0</v>
      </c>
      <c r="AI20" s="77">
        <f t="shared" si="3"/>
        <v>0</v>
      </c>
      <c r="AJ20" s="76">
        <f t="shared" si="3"/>
        <v>0</v>
      </c>
      <c r="AK20" s="97">
        <f t="shared" si="3"/>
        <v>0</v>
      </c>
      <c r="AL20" s="77">
        <f t="shared" si="3"/>
        <v>0</v>
      </c>
      <c r="AM20" s="76">
        <f t="shared" si="3"/>
        <v>0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64875</v>
      </c>
      <c r="BJ20" s="77">
        <f t="shared" si="3"/>
        <v>0</v>
      </c>
      <c r="BK20" s="76">
        <f t="shared" si="3"/>
        <v>80000</v>
      </c>
      <c r="BL20" s="97">
        <f t="shared" si="3"/>
        <v>0</v>
      </c>
      <c r="BM20" s="77">
        <f t="shared" si="3"/>
        <v>0</v>
      </c>
      <c r="BN20" s="76">
        <f t="shared" si="3"/>
        <v>0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17337058</v>
      </c>
      <c r="BW20" s="76">
        <f>BW10+BW11+BW12+BW13+BW14+BW15+BW16+BW17+BW18+BW19</f>
        <v>0</v>
      </c>
      <c r="BX20" s="94">
        <f>BX10+BX11+BX12+BX13+BX14+BX15+BX16+BX17+BX18+BX19</f>
        <v>23610168.61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>
        <v>0</v>
      </c>
      <c r="AC24" s="88">
        <v>0</v>
      </c>
      <c r="AD24" s="100">
        <v>231770.9</v>
      </c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0</v>
      </c>
      <c r="BW24" s="76">
        <f t="shared" si="4"/>
        <v>0</v>
      </c>
      <c r="BX24" s="78">
        <f t="shared" si="4"/>
        <v>231770.9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>
        <v>0</v>
      </c>
      <c r="AC27" s="88">
        <v>0</v>
      </c>
      <c r="AD27" s="100">
        <v>1790.33</v>
      </c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1790.33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0</v>
      </c>
      <c r="E28" s="77">
        <f t="shared" si="5"/>
        <v>0</v>
      </c>
      <c r="F28" s="78">
        <f t="shared" si="5"/>
        <v>0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0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0</v>
      </c>
      <c r="AB28" s="97">
        <f t="shared" si="5"/>
        <v>0</v>
      </c>
      <c r="AC28" s="77">
        <f t="shared" si="5"/>
        <v>0</v>
      </c>
      <c r="AD28" s="76">
        <f t="shared" si="5"/>
        <v>233561.22999999998</v>
      </c>
      <c r="AE28" s="97">
        <f t="shared" si="5"/>
        <v>0</v>
      </c>
      <c r="AF28" s="77">
        <f t="shared" si="5"/>
        <v>0</v>
      </c>
      <c r="AG28" s="76">
        <f t="shared" si="5"/>
        <v>0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233561.22999999998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10"/>
        <v>0</v>
      </c>
      <c r="BW40" s="76">
        <f t="shared" si="10"/>
        <v>0</v>
      </c>
      <c r="BX40" s="78">
        <f t="shared" si="10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0</v>
      </c>
      <c r="BM42" s="77">
        <f t="shared" si="12"/>
        <v>0</v>
      </c>
      <c r="BN42" s="76">
        <f t="shared" si="12"/>
        <v>0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>
        <v>5000000</v>
      </c>
      <c r="BP45" s="88">
        <v>0</v>
      </c>
      <c r="BQ45" s="100">
        <v>5000000</v>
      </c>
      <c r="BR45" s="96"/>
      <c r="BS45" s="88"/>
      <c r="BT45" s="100"/>
      <c r="BU45" s="75"/>
      <c r="BV45" s="84">
        <f>D45+G45+J45+M45+P45+S45+V45+Y45+AB45+AE45+AH45+AK45+AN45+AQ45+AT45+AW45+AZ45+BC45+BF45+BI45+BL45+BO45+BR45</f>
        <v>5000000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5000000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5000000</v>
      </c>
      <c r="BP46" s="77">
        <f>BP45</f>
        <v>0</v>
      </c>
      <c r="BQ46" s="94">
        <f>BQ45</f>
        <v>5000000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5000000</v>
      </c>
      <c r="BW46" s="76">
        <f>BW45</f>
        <v>0</v>
      </c>
      <c r="BX46" s="94">
        <f>BX45</f>
        <v>5000000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2210000</v>
      </c>
      <c r="BS49" s="88">
        <v>0</v>
      </c>
      <c r="BT49" s="100">
        <v>2426042.44</v>
      </c>
      <c r="BU49" s="75"/>
      <c r="BV49" s="84">
        <f aca="true" t="shared" si="15" ref="BV49:BX50">D49+G49+J49+M49+P49+S49+V49+Y49+AB49+AE49+AH49+AK49+AN49+AQ49+AT49+AW49+AZ49+BC49+BF49+BI49+BL49+BO49+BR49</f>
        <v>2210000</v>
      </c>
      <c r="BW49" s="76">
        <f t="shared" si="15"/>
        <v>0</v>
      </c>
      <c r="BX49" s="78">
        <f t="shared" si="15"/>
        <v>2426042.44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0</v>
      </c>
      <c r="BS50" s="88">
        <v>0</v>
      </c>
      <c r="BT50" s="100">
        <v>0</v>
      </c>
      <c r="BU50" s="75"/>
      <c r="BV50" s="84">
        <f t="shared" si="15"/>
        <v>0</v>
      </c>
      <c r="BW50" s="76">
        <f t="shared" si="15"/>
        <v>0</v>
      </c>
      <c r="BX50" s="78">
        <f t="shared" si="15"/>
        <v>0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2210000</v>
      </c>
      <c r="BS51" s="77">
        <f>BS49+BS50</f>
        <v>0</v>
      </c>
      <c r="BT51" s="76">
        <f>BT49+BT50</f>
        <v>2426042.44</v>
      </c>
      <c r="BU51" s="84"/>
      <c r="BV51" s="84">
        <f>BV49+BV50</f>
        <v>2210000</v>
      </c>
      <c r="BW51" s="76">
        <f>BW49+BW50</f>
        <v>0</v>
      </c>
      <c r="BX51" s="94">
        <f>BX49+BX50</f>
        <v>2426042.44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8" ref="D53:AI53">D20+D28+D35+D42+D46+D51</f>
        <v>1830300</v>
      </c>
      <c r="E53" s="85">
        <f t="shared" si="18"/>
        <v>0</v>
      </c>
      <c r="F53" s="85">
        <f t="shared" si="18"/>
        <v>1847493.5999999999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0</v>
      </c>
      <c r="K53" s="85">
        <f t="shared" si="18"/>
        <v>0</v>
      </c>
      <c r="L53" s="85">
        <f t="shared" si="18"/>
        <v>0</v>
      </c>
      <c r="M53" s="85">
        <f t="shared" si="18"/>
        <v>0</v>
      </c>
      <c r="N53" s="85">
        <f t="shared" si="18"/>
        <v>0</v>
      </c>
      <c r="O53" s="85">
        <f t="shared" si="18"/>
        <v>0</v>
      </c>
      <c r="P53" s="85">
        <f t="shared" si="18"/>
        <v>0</v>
      </c>
      <c r="Q53" s="85">
        <f t="shared" si="18"/>
        <v>0</v>
      </c>
      <c r="R53" s="85">
        <f t="shared" si="18"/>
        <v>0</v>
      </c>
      <c r="S53" s="85">
        <f t="shared" si="18"/>
        <v>0</v>
      </c>
      <c r="T53" s="85">
        <f t="shared" si="18"/>
        <v>0</v>
      </c>
      <c r="U53" s="85">
        <f t="shared" si="18"/>
        <v>0</v>
      </c>
      <c r="V53" s="85">
        <f t="shared" si="18"/>
        <v>0</v>
      </c>
      <c r="W53" s="85">
        <f t="shared" si="18"/>
        <v>0</v>
      </c>
      <c r="X53" s="85">
        <f t="shared" si="18"/>
        <v>0</v>
      </c>
      <c r="Y53" s="85">
        <f t="shared" si="18"/>
        <v>0</v>
      </c>
      <c r="Z53" s="85">
        <f t="shared" si="18"/>
        <v>0</v>
      </c>
      <c r="AA53" s="85">
        <f t="shared" si="18"/>
        <v>0</v>
      </c>
      <c r="AB53" s="85">
        <f t="shared" si="18"/>
        <v>15441883</v>
      </c>
      <c r="AC53" s="85">
        <f t="shared" si="18"/>
        <v>0</v>
      </c>
      <c r="AD53" s="85">
        <f t="shared" si="18"/>
        <v>21916236.24</v>
      </c>
      <c r="AE53" s="85">
        <f t="shared" si="18"/>
        <v>0</v>
      </c>
      <c r="AF53" s="85">
        <f t="shared" si="18"/>
        <v>0</v>
      </c>
      <c r="AG53" s="85">
        <f t="shared" si="18"/>
        <v>0</v>
      </c>
      <c r="AH53" s="85">
        <f t="shared" si="18"/>
        <v>0</v>
      </c>
      <c r="AI53" s="85">
        <f t="shared" si="18"/>
        <v>0</v>
      </c>
      <c r="AJ53" s="85">
        <f aca="true" t="shared" si="19" ref="AJ53:BT53">AJ20+AJ28+AJ35+AJ42+AJ46+AJ51</f>
        <v>0</v>
      </c>
      <c r="AK53" s="85">
        <f t="shared" si="19"/>
        <v>0</v>
      </c>
      <c r="AL53" s="85">
        <f t="shared" si="19"/>
        <v>0</v>
      </c>
      <c r="AM53" s="85">
        <f t="shared" si="19"/>
        <v>0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64875</v>
      </c>
      <c r="BJ53" s="85">
        <f t="shared" si="19"/>
        <v>0</v>
      </c>
      <c r="BK53" s="85">
        <f t="shared" si="19"/>
        <v>80000</v>
      </c>
      <c r="BL53" s="85">
        <f t="shared" si="19"/>
        <v>0</v>
      </c>
      <c r="BM53" s="85">
        <f t="shared" si="19"/>
        <v>0</v>
      </c>
      <c r="BN53" s="85">
        <f t="shared" si="19"/>
        <v>0</v>
      </c>
      <c r="BO53" s="85">
        <f t="shared" si="19"/>
        <v>5000000</v>
      </c>
      <c r="BP53" s="85">
        <f t="shared" si="19"/>
        <v>0</v>
      </c>
      <c r="BQ53" s="85">
        <f t="shared" si="19"/>
        <v>5000000</v>
      </c>
      <c r="BR53" s="85">
        <f t="shared" si="19"/>
        <v>2210000</v>
      </c>
      <c r="BS53" s="85">
        <f t="shared" si="19"/>
        <v>0</v>
      </c>
      <c r="BT53" s="85">
        <f t="shared" si="19"/>
        <v>2426042.44</v>
      </c>
      <c r="BU53" s="85">
        <f>BU8</f>
        <v>0</v>
      </c>
      <c r="BV53" s="101">
        <f>BV8+BV20+BV28+BV35+BV42+BV46+BV51</f>
        <v>24547058</v>
      </c>
      <c r="BW53" s="86">
        <f>BW20+BW28+BW35+BW42+BW46+BW51</f>
        <v>0</v>
      </c>
      <c r="BX53" s="86">
        <f>BX20+BX28+BX35+BX42+BX46+BX51</f>
        <v>31269772.28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 password="D3C7" sheet="1" objects="1" scenarios="1"/>
  <mergeCells count="76"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BL4:BN4"/>
    <mergeCell ref="BL5:BN5"/>
    <mergeCell ref="BL6:BM6"/>
    <mergeCell ref="BC4:BE4"/>
    <mergeCell ref="BC5:BE5"/>
    <mergeCell ref="BC6:BD6"/>
    <mergeCell ref="BI4:BK4"/>
    <mergeCell ref="BI5:BK5"/>
    <mergeCell ref="BI6:BJ6"/>
    <mergeCell ref="B53:C53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AH4:AJ4"/>
    <mergeCell ref="AQ6:AR6"/>
    <mergeCell ref="AN4:AP4"/>
    <mergeCell ref="AQ4:AS4"/>
    <mergeCell ref="AK5:AM5"/>
    <mergeCell ref="AN5:AP5"/>
    <mergeCell ref="AK4:AM4"/>
    <mergeCell ref="AQ5:AS5"/>
    <mergeCell ref="V4:X4"/>
    <mergeCell ref="Y4:AA4"/>
    <mergeCell ref="AB4:AD4"/>
    <mergeCell ref="AE4:AG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103800</v>
      </c>
      <c r="E10" s="88">
        <v>0</v>
      </c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>
        <v>34000</v>
      </c>
      <c r="AC10" s="88">
        <v>0</v>
      </c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137800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>
        <v>1657000</v>
      </c>
      <c r="E11" s="88">
        <v>0</v>
      </c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>
        <v>3000</v>
      </c>
      <c r="AC11" s="88">
        <v>0</v>
      </c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1660000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>
        <v>65000</v>
      </c>
      <c r="E12" s="88">
        <v>0</v>
      </c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>
        <v>14558500</v>
      </c>
      <c r="AC12" s="88">
        <v>0</v>
      </c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14623500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>
        <v>0</v>
      </c>
      <c r="E13" s="88">
        <v>0</v>
      </c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>
        <v>954883</v>
      </c>
      <c r="AC13" s="88">
        <v>0</v>
      </c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954883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>
        <v>0</v>
      </c>
      <c r="E19" s="88">
        <v>0</v>
      </c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74375</v>
      </c>
      <c r="BJ19" s="88">
        <v>0</v>
      </c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74375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1825800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15550383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74375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17450558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>
        <v>0</v>
      </c>
      <c r="AC24" s="88">
        <v>0</v>
      </c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>
        <v>0</v>
      </c>
      <c r="AC27" s="88">
        <v>0</v>
      </c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>
        <v>5000000</v>
      </c>
      <c r="BP45" s="88">
        <v>0</v>
      </c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5000000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5000000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5000000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2210000</v>
      </c>
      <c r="BS49" s="88">
        <v>0</v>
      </c>
      <c r="BT49" s="100"/>
      <c r="BU49" s="75"/>
      <c r="BV49" s="84">
        <f aca="true" t="shared" si="9" ref="BV49:BX50">D49+G49+J49+M49+P49+S49+V49+Y49+AB49+AE49+AH49+AK49+AN49+AQ49+AT49+AW49+AZ49+BC49+BF49+BI49+BL49+BO49+BR49</f>
        <v>2210000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0</v>
      </c>
      <c r="BS50" s="88">
        <v>0</v>
      </c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2210000</v>
      </c>
      <c r="BS51" s="77">
        <f>BS49+BS50</f>
        <v>0</v>
      </c>
      <c r="BT51" s="76">
        <f>BT49+BT50</f>
        <v>0</v>
      </c>
      <c r="BU51" s="84"/>
      <c r="BV51" s="84">
        <f>BV49+BV50</f>
        <v>2210000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1" ref="D53:BO53">D20+D28+D35+D42+D46+D51</f>
        <v>1825800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15550383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74375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5000000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2210000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24660558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 password="D3C7" sheet="1" objects="1" scenarios="1"/>
  <mergeCells count="76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Y4:AA4"/>
    <mergeCell ref="AB4:AD4"/>
    <mergeCell ref="AE4:AG4"/>
    <mergeCell ref="AH4:AJ4"/>
    <mergeCell ref="BO4:BQ4"/>
    <mergeCell ref="BR4:BT4"/>
    <mergeCell ref="BU4:BU5"/>
    <mergeCell ref="BV4:BX5"/>
    <mergeCell ref="P5:R5"/>
    <mergeCell ref="S5:U5"/>
    <mergeCell ref="BI4:BK4"/>
    <mergeCell ref="BL4:BN4"/>
    <mergeCell ref="AQ4:AS4"/>
    <mergeCell ref="AT4:AV4"/>
    <mergeCell ref="AW4:AY4"/>
    <mergeCell ref="AZ4:BB4"/>
    <mergeCell ref="BC4:BE4"/>
    <mergeCell ref="BF4:BH4"/>
    <mergeCell ref="D5:F5"/>
    <mergeCell ref="G5:I5"/>
    <mergeCell ref="J5:L5"/>
    <mergeCell ref="M5:O5"/>
    <mergeCell ref="V5:X5"/>
    <mergeCell ref="Y5:AA5"/>
    <mergeCell ref="AB5:AD5"/>
    <mergeCell ref="AE5:AG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E6:AF6"/>
    <mergeCell ref="AH6:AI6"/>
    <mergeCell ref="BF5:BH5"/>
    <mergeCell ref="BI5:BK5"/>
    <mergeCell ref="AT5:AV5"/>
    <mergeCell ref="AW5:AY5"/>
    <mergeCell ref="AZ5:BB5"/>
    <mergeCell ref="BC5:BE5"/>
    <mergeCell ref="AH5:AJ5"/>
    <mergeCell ref="AK5:AM5"/>
    <mergeCell ref="S6:T6"/>
    <mergeCell ref="V6:W6"/>
    <mergeCell ref="Y6:Z6"/>
    <mergeCell ref="AB6:AC6"/>
    <mergeCell ref="AQ6:AR6"/>
    <mergeCell ref="AT6:AU6"/>
    <mergeCell ref="AW6:AX6"/>
    <mergeCell ref="AZ6:BA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103800</v>
      </c>
      <c r="E10" s="88">
        <v>0</v>
      </c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>
        <v>34000</v>
      </c>
      <c r="AC10" s="88">
        <v>0</v>
      </c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137800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>
        <v>1657000</v>
      </c>
      <c r="E11" s="88">
        <v>0</v>
      </c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>
        <v>3000</v>
      </c>
      <c r="AC11" s="88">
        <v>0</v>
      </c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1660000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>
        <v>65000</v>
      </c>
      <c r="E12" s="88">
        <v>0</v>
      </c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>
        <v>14826500</v>
      </c>
      <c r="AC12" s="88">
        <v>0</v>
      </c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14891500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>
        <v>0</v>
      </c>
      <c r="E13" s="88">
        <v>0</v>
      </c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>
        <v>949883</v>
      </c>
      <c r="AC13" s="88">
        <v>0</v>
      </c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949883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>
        <v>0</v>
      </c>
      <c r="E19" s="88">
        <v>0</v>
      </c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79375</v>
      </c>
      <c r="BJ19" s="88">
        <v>0</v>
      </c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79375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1825800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15813383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79375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17718558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>
        <v>0</v>
      </c>
      <c r="AC24" s="88">
        <v>0</v>
      </c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>
        <v>0</v>
      </c>
      <c r="AC27" s="88">
        <v>0</v>
      </c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>
        <v>5000000</v>
      </c>
      <c r="BP45" s="88">
        <v>0</v>
      </c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5000000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5000000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5000000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2210000</v>
      </c>
      <c r="BS49" s="88">
        <v>0</v>
      </c>
      <c r="BT49" s="100"/>
      <c r="BU49" s="75"/>
      <c r="BV49" s="84">
        <f aca="true" t="shared" si="9" ref="BV49:BX50">D49+G49+J49+M49+P49+S49+V49+Y49+AB49+AE49+AH49+AK49+AN49+AQ49+AT49+AW49+AZ49+BC49+BF49+BI49+BL49+BO49+BR49</f>
        <v>2210000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0</v>
      </c>
      <c r="BS50" s="88">
        <v>0</v>
      </c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2210000</v>
      </c>
      <c r="BS51" s="77">
        <f>BS49+BS50</f>
        <v>0</v>
      </c>
      <c r="BT51" s="76">
        <f>BT49+BT50</f>
        <v>0</v>
      </c>
      <c r="BU51" s="84"/>
      <c r="BV51" s="84">
        <f>BV49+BV50</f>
        <v>2210000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1" ref="D53:BO53">D20+D28+D35+D42+D46+D51</f>
        <v>1825800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15813383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79375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5000000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2210000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24928558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 password="D3C7" sheet="1" objects="1" scenarios="1"/>
  <mergeCells count="76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Y4:AA4"/>
    <mergeCell ref="AB4:AD4"/>
    <mergeCell ref="AE4:AG4"/>
    <mergeCell ref="AH4:AJ4"/>
    <mergeCell ref="BO4:BQ4"/>
    <mergeCell ref="BR4:BT4"/>
    <mergeCell ref="BU4:BU5"/>
    <mergeCell ref="BV4:BX5"/>
    <mergeCell ref="P5:R5"/>
    <mergeCell ref="S5:U5"/>
    <mergeCell ref="BI4:BK4"/>
    <mergeCell ref="BL4:BN4"/>
    <mergeCell ref="AQ4:AS4"/>
    <mergeCell ref="AT4:AV4"/>
    <mergeCell ref="AW4:AY4"/>
    <mergeCell ref="AZ4:BB4"/>
    <mergeCell ref="BC4:BE4"/>
    <mergeCell ref="BF4:BH4"/>
    <mergeCell ref="D5:F5"/>
    <mergeCell ref="G5:I5"/>
    <mergeCell ref="J5:L5"/>
    <mergeCell ref="M5:O5"/>
    <mergeCell ref="V5:X5"/>
    <mergeCell ref="Y5:AA5"/>
    <mergeCell ref="AB5:AD5"/>
    <mergeCell ref="AE5:AG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E6:AF6"/>
    <mergeCell ref="AH6:AI6"/>
    <mergeCell ref="BF5:BH5"/>
    <mergeCell ref="BI5:BK5"/>
    <mergeCell ref="AT5:AV5"/>
    <mergeCell ref="AW5:AY5"/>
    <mergeCell ref="AZ5:BB5"/>
    <mergeCell ref="BC5:BE5"/>
    <mergeCell ref="AH5:AJ5"/>
    <mergeCell ref="AK5:AM5"/>
    <mergeCell ref="S6:T6"/>
    <mergeCell ref="V6:W6"/>
    <mergeCell ref="Y6:Z6"/>
    <mergeCell ref="AB6:AC6"/>
    <mergeCell ref="AQ6:AR6"/>
    <mergeCell ref="AT6:AU6"/>
    <mergeCell ref="AW6:AX6"/>
    <mergeCell ref="AZ6:BA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7" s="21" customFormat="1" ht="19.5" customHeight="1" thickBot="1">
      <c r="A3" s="107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4" t="s">
        <v>144</v>
      </c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102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0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1"/>
        <v>0</v>
      </c>
      <c r="BX11" s="78">
        <f t="shared" si="2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1"/>
        <v>0</v>
      </c>
      <c r="BX12" s="78">
        <f t="shared" si="2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1"/>
        <v>0</v>
      </c>
      <c r="BX13" s="78">
        <f t="shared" si="2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1"/>
        <v>0</v>
      </c>
      <c r="BX16" s="78">
        <f t="shared" si="2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1"/>
        <v>0</v>
      </c>
      <c r="BX18" s="78">
        <f t="shared" si="2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1"/>
        <v>0</v>
      </c>
      <c r="BX19" s="78">
        <f t="shared" si="2"/>
        <v>0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0</v>
      </c>
      <c r="E20" s="77">
        <f t="shared" si="3"/>
        <v>0</v>
      </c>
      <c r="F20" s="78">
        <f t="shared" si="3"/>
        <v>0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0</v>
      </c>
      <c r="K20" s="77">
        <f t="shared" si="3"/>
        <v>0</v>
      </c>
      <c r="L20" s="76">
        <f t="shared" si="3"/>
        <v>0</v>
      </c>
      <c r="M20" s="97">
        <f t="shared" si="3"/>
        <v>0</v>
      </c>
      <c r="N20" s="77">
        <f t="shared" si="3"/>
        <v>0</v>
      </c>
      <c r="O20" s="76">
        <f t="shared" si="3"/>
        <v>0</v>
      </c>
      <c r="P20" s="97">
        <f t="shared" si="3"/>
        <v>0</v>
      </c>
      <c r="Q20" s="77">
        <f t="shared" si="3"/>
        <v>0</v>
      </c>
      <c r="R20" s="76">
        <f t="shared" si="3"/>
        <v>0</v>
      </c>
      <c r="S20" s="97">
        <f t="shared" si="3"/>
        <v>0</v>
      </c>
      <c r="T20" s="77">
        <f t="shared" si="3"/>
        <v>0</v>
      </c>
      <c r="U20" s="76">
        <f t="shared" si="3"/>
        <v>0</v>
      </c>
      <c r="V20" s="97">
        <f t="shared" si="3"/>
        <v>0</v>
      </c>
      <c r="W20" s="77">
        <f t="shared" si="3"/>
        <v>0</v>
      </c>
      <c r="X20" s="76">
        <f t="shared" si="3"/>
        <v>0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0</v>
      </c>
      <c r="AC20" s="77">
        <f t="shared" si="3"/>
        <v>0</v>
      </c>
      <c r="AD20" s="76">
        <f t="shared" si="3"/>
        <v>0</v>
      </c>
      <c r="AE20" s="97">
        <f t="shared" si="3"/>
        <v>0</v>
      </c>
      <c r="AF20" s="77">
        <f t="shared" si="3"/>
        <v>0</v>
      </c>
      <c r="AG20" s="76">
        <f t="shared" si="3"/>
        <v>0</v>
      </c>
      <c r="AH20" s="97">
        <f t="shared" si="3"/>
        <v>0</v>
      </c>
      <c r="AI20" s="77">
        <f t="shared" si="3"/>
        <v>0</v>
      </c>
      <c r="AJ20" s="76">
        <f t="shared" si="3"/>
        <v>0</v>
      </c>
      <c r="AK20" s="97">
        <f t="shared" si="3"/>
        <v>0</v>
      </c>
      <c r="AL20" s="77">
        <f t="shared" si="3"/>
        <v>0</v>
      </c>
      <c r="AM20" s="76">
        <f t="shared" si="3"/>
        <v>0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0</v>
      </c>
      <c r="BM20" s="77">
        <f t="shared" si="3"/>
        <v>0</v>
      </c>
      <c r="BN20" s="76">
        <f t="shared" si="3"/>
        <v>0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0</v>
      </c>
      <c r="BW24" s="76">
        <f t="shared" si="4"/>
        <v>0</v>
      </c>
      <c r="BX24" s="78">
        <f t="shared" si="4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0</v>
      </c>
      <c r="E28" s="77">
        <f t="shared" si="5"/>
        <v>0</v>
      </c>
      <c r="F28" s="78">
        <f t="shared" si="5"/>
        <v>0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0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0</v>
      </c>
      <c r="AB28" s="97">
        <f t="shared" si="5"/>
        <v>0</v>
      </c>
      <c r="AC28" s="77">
        <f t="shared" si="5"/>
        <v>0</v>
      </c>
      <c r="AD28" s="76">
        <f t="shared" si="5"/>
        <v>0</v>
      </c>
      <c r="AE28" s="97">
        <f t="shared" si="5"/>
        <v>0</v>
      </c>
      <c r="AF28" s="77">
        <f t="shared" si="5"/>
        <v>0</v>
      </c>
      <c r="AG28" s="76">
        <f t="shared" si="5"/>
        <v>0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10"/>
        <v>0</v>
      </c>
      <c r="BW40" s="76">
        <f t="shared" si="10"/>
        <v>0</v>
      </c>
      <c r="BX40" s="78">
        <f t="shared" si="10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0</v>
      </c>
      <c r="BM42" s="77">
        <f t="shared" si="12"/>
        <v>0</v>
      </c>
      <c r="BN42" s="76">
        <f t="shared" si="12"/>
        <v>0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15" ref="BV49:BX50">D49+G49+J49+M49+P49+S49+V49+Y49+AB49+AE49+AH49+AK49+AN49+AQ49+AT49+AW49+AZ49+BC49+BF49+BI49+BL49+BO49+BR49</f>
        <v>0</v>
      </c>
      <c r="BW49" s="76">
        <f t="shared" si="15"/>
        <v>0</v>
      </c>
      <c r="BX49" s="78">
        <f t="shared" si="15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15"/>
        <v>0</v>
      </c>
      <c r="BW50" s="76">
        <f t="shared" si="15"/>
        <v>0</v>
      </c>
      <c r="BX50" s="78">
        <f t="shared" si="15"/>
        <v>0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8" ref="D53:AI53">D20+D28+D35+D42+D46+D51</f>
        <v>0</v>
      </c>
      <c r="E53" s="85">
        <f t="shared" si="18"/>
        <v>0</v>
      </c>
      <c r="F53" s="85">
        <f t="shared" si="18"/>
        <v>0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0</v>
      </c>
      <c r="K53" s="85">
        <f t="shared" si="18"/>
        <v>0</v>
      </c>
      <c r="L53" s="85">
        <f t="shared" si="18"/>
        <v>0</v>
      </c>
      <c r="M53" s="85">
        <f t="shared" si="18"/>
        <v>0</v>
      </c>
      <c r="N53" s="85">
        <f t="shared" si="18"/>
        <v>0</v>
      </c>
      <c r="O53" s="85">
        <f t="shared" si="18"/>
        <v>0</v>
      </c>
      <c r="P53" s="85">
        <f t="shared" si="18"/>
        <v>0</v>
      </c>
      <c r="Q53" s="85">
        <f t="shared" si="18"/>
        <v>0</v>
      </c>
      <c r="R53" s="85">
        <f t="shared" si="18"/>
        <v>0</v>
      </c>
      <c r="S53" s="85">
        <f t="shared" si="18"/>
        <v>0</v>
      </c>
      <c r="T53" s="85">
        <f t="shared" si="18"/>
        <v>0</v>
      </c>
      <c r="U53" s="85">
        <f t="shared" si="18"/>
        <v>0</v>
      </c>
      <c r="V53" s="85">
        <f t="shared" si="18"/>
        <v>0</v>
      </c>
      <c r="W53" s="85">
        <f t="shared" si="18"/>
        <v>0</v>
      </c>
      <c r="X53" s="85">
        <f t="shared" si="18"/>
        <v>0</v>
      </c>
      <c r="Y53" s="85">
        <f t="shared" si="18"/>
        <v>0</v>
      </c>
      <c r="Z53" s="85">
        <f t="shared" si="18"/>
        <v>0</v>
      </c>
      <c r="AA53" s="85">
        <f t="shared" si="18"/>
        <v>0</v>
      </c>
      <c r="AB53" s="85">
        <f t="shared" si="18"/>
        <v>0</v>
      </c>
      <c r="AC53" s="85">
        <f t="shared" si="18"/>
        <v>0</v>
      </c>
      <c r="AD53" s="85">
        <f t="shared" si="18"/>
        <v>0</v>
      </c>
      <c r="AE53" s="85">
        <f t="shared" si="18"/>
        <v>0</v>
      </c>
      <c r="AF53" s="85">
        <f t="shared" si="18"/>
        <v>0</v>
      </c>
      <c r="AG53" s="85">
        <f t="shared" si="18"/>
        <v>0</v>
      </c>
      <c r="AH53" s="85">
        <f t="shared" si="18"/>
        <v>0</v>
      </c>
      <c r="AI53" s="85">
        <f t="shared" si="18"/>
        <v>0</v>
      </c>
      <c r="AJ53" s="85">
        <f aca="true" t="shared" si="19" ref="AJ53:BT53">AJ20+AJ28+AJ35+AJ42+AJ46+AJ51</f>
        <v>0</v>
      </c>
      <c r="AK53" s="85">
        <f t="shared" si="19"/>
        <v>0</v>
      </c>
      <c r="AL53" s="85">
        <f t="shared" si="19"/>
        <v>0</v>
      </c>
      <c r="AM53" s="85">
        <f t="shared" si="19"/>
        <v>0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0</v>
      </c>
      <c r="BM53" s="85">
        <f t="shared" si="19"/>
        <v>0</v>
      </c>
      <c r="BN53" s="85">
        <f t="shared" si="19"/>
        <v>0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0</v>
      </c>
      <c r="BS53" s="85">
        <f t="shared" si="19"/>
        <v>0</v>
      </c>
      <c r="BT53" s="85">
        <f t="shared" si="19"/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2:77" ht="25.5" customHeight="1" thickBot="1" thickTop="1">
      <c r="B54" s="136" t="s">
        <v>147</v>
      </c>
      <c r="C54" s="137"/>
      <c r="D54" s="85"/>
      <c r="E54" s="92"/>
      <c r="F54" s="93"/>
      <c r="G54" s="85"/>
      <c r="H54" s="92"/>
      <c r="I54" s="93"/>
      <c r="J54" s="85"/>
      <c r="K54" s="92"/>
      <c r="L54" s="93"/>
      <c r="M54" s="85"/>
      <c r="N54" s="92"/>
      <c r="O54" s="93"/>
      <c r="P54" s="85"/>
      <c r="Q54" s="92"/>
      <c r="R54" s="93"/>
      <c r="S54" s="85"/>
      <c r="T54" s="92"/>
      <c r="U54" s="93"/>
      <c r="V54" s="85"/>
      <c r="W54" s="92"/>
      <c r="X54" s="93"/>
      <c r="Y54" s="85"/>
      <c r="Z54" s="92"/>
      <c r="AA54" s="93"/>
      <c r="AB54" s="85"/>
      <c r="AC54" s="92"/>
      <c r="AD54" s="93"/>
      <c r="AE54" s="85"/>
      <c r="AF54" s="92"/>
      <c r="AG54" s="93"/>
      <c r="AH54" s="85"/>
      <c r="AI54" s="92"/>
      <c r="AJ54" s="93"/>
      <c r="AK54" s="85"/>
      <c r="AL54" s="92"/>
      <c r="AM54" s="93"/>
      <c r="AN54" s="85"/>
      <c r="AO54" s="92"/>
      <c r="AP54" s="93"/>
      <c r="AQ54" s="85"/>
      <c r="AR54" s="92"/>
      <c r="AS54" s="93"/>
      <c r="AT54" s="85"/>
      <c r="AU54" s="92"/>
      <c r="AV54" s="93"/>
      <c r="AW54" s="85"/>
      <c r="AX54" s="92"/>
      <c r="AY54" s="93"/>
      <c r="AZ54" s="85"/>
      <c r="BA54" s="92"/>
      <c r="BB54" s="93"/>
      <c r="BC54" s="85"/>
      <c r="BD54" s="92"/>
      <c r="BE54" s="93"/>
      <c r="BF54" s="85"/>
      <c r="BG54" s="92"/>
      <c r="BH54" s="93"/>
      <c r="BI54" s="85"/>
      <c r="BJ54" s="92"/>
      <c r="BK54" s="93"/>
      <c r="BL54" s="85"/>
      <c r="BM54" s="92"/>
      <c r="BN54" s="93"/>
      <c r="BO54" s="85"/>
      <c r="BP54" s="92"/>
      <c r="BQ54" s="93"/>
      <c r="BR54" s="85"/>
      <c r="BS54" s="92"/>
      <c r="BT54" s="93"/>
      <c r="BU54" s="86"/>
      <c r="BV54" s="85">
        <f>IF((Spese_Rendiconto_Anno0!BV53+Spese_Rendiconto_Anno0!BW53-Entrate_Rendiconto_Anno0!D58)&lt;0,Entrate_Rendiconto_Anno0!D58-Spese_Rendiconto_Anno0!BV53-Spese_Rendiconto_Anno0!BW53,0)</f>
        <v>0</v>
      </c>
      <c r="BW54" s="92"/>
      <c r="BX54" s="93">
        <f>IF((Spese_Rendiconto_Anno0!BX53-Entrate_Rendiconto_Anno0!E58)&lt;0,Entrate_Rendiconto_Anno0!E58-Spese_Rendiconto_Anno0!BX53,0)</f>
        <v>0</v>
      </c>
      <c r="BY54" s="64" t="s">
        <v>143</v>
      </c>
    </row>
    <row r="55" ht="19.5" customHeight="1" thickTop="1">
      <c r="B55" s="66" t="s">
        <v>136</v>
      </c>
    </row>
    <row r="56" ht="15">
      <c r="B56" s="66" t="s">
        <v>135</v>
      </c>
    </row>
  </sheetData>
  <sheetProtection password="D3C7" sheet="1"/>
  <mergeCells count="77">
    <mergeCell ref="A1:A65536"/>
    <mergeCell ref="B1:BX2"/>
    <mergeCell ref="B4:C7"/>
    <mergeCell ref="D4:F4"/>
    <mergeCell ref="G4:I4"/>
    <mergeCell ref="J4:L4"/>
    <mergeCell ref="S4:U4"/>
    <mergeCell ref="V4:X4"/>
    <mergeCell ref="AK4:AM4"/>
    <mergeCell ref="AN4:AP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BI4:BK4"/>
    <mergeCell ref="BL4:BN4"/>
    <mergeCell ref="BO4:BQ4"/>
    <mergeCell ref="BR4:BT4"/>
    <mergeCell ref="AH5:AJ5"/>
    <mergeCell ref="AK5:AM5"/>
    <mergeCell ref="P5:R5"/>
    <mergeCell ref="S5:U5"/>
    <mergeCell ref="P6:Q6"/>
    <mergeCell ref="AN5:AP5"/>
    <mergeCell ref="D5:F5"/>
    <mergeCell ref="G5:I5"/>
    <mergeCell ref="J5:L5"/>
    <mergeCell ref="M5:O5"/>
    <mergeCell ref="V5:X5"/>
    <mergeCell ref="Y5:AA5"/>
    <mergeCell ref="AB5:AD5"/>
    <mergeCell ref="AE5:AG5"/>
    <mergeCell ref="D6:E6"/>
    <mergeCell ref="G6:H6"/>
    <mergeCell ref="J6:K6"/>
    <mergeCell ref="M6:N6"/>
    <mergeCell ref="BR5:BT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AZ6:BA6"/>
    <mergeCell ref="S6:T6"/>
    <mergeCell ref="V6:W6"/>
    <mergeCell ref="Y6:Z6"/>
    <mergeCell ref="AB6:AC6"/>
    <mergeCell ref="AE6:AF6"/>
    <mergeCell ref="AH6:AI6"/>
    <mergeCell ref="AN6:AO6"/>
    <mergeCell ref="AQ6:AR6"/>
    <mergeCell ref="AT6:AU6"/>
    <mergeCell ref="AW6:AX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2022-01-21T05:51:09Z</dcterms:modified>
  <cp:category/>
  <cp:version/>
  <cp:contentType/>
  <cp:contentStatus/>
</cp:coreProperties>
</file>