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<sst xmlns="http://schemas.openxmlformats.org/spreadsheetml/2006/main" count="870" uniqueCount="149">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</sst>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976068.2</v>
      </c>
      <c r="E7" s="40"/>
    </row>
    <row r="8" spans="2:5" ht="15.75" thickBot="1">
      <c r="B8" s="9"/>
      <c r="C8" s="6" t="s">
        <v>7</v>
      </c>
      <c r="D8" s="41"/>
      <c r="E8" s="42">
        <v>939989.75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14850016.919999959</v>
      </c>
      <c r="E18" s="45">
        <v>13264227.57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14850016.919999959</v>
      </c>
      <c r="E23" s="51">
        <f>E18+E19+E20+E21+E22</f>
        <v>13264227.57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0.42</v>
      </c>
      <c r="E27" s="45">
        <v>0.42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3006728.269999999</v>
      </c>
      <c r="E29" s="50">
        <v>3188607.6199999996</v>
      </c>
    </row>
    <row r="30" spans="2:5" ht="15.75" thickBot="1">
      <c r="B30" s="16">
        <v>30000</v>
      </c>
      <c r="C30" s="15" t="s">
        <v>32</v>
      </c>
      <c r="D30" s="48">
        <f>D25+D26+D27+D28+D29</f>
        <v>3006728.689999999</v>
      </c>
      <c r="E30" s="51">
        <f>E25+E26+E27+E28+E29</f>
        <v>3188608.0399999996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1353285.27</v>
      </c>
      <c r="E54" s="45">
        <v>1353285.2700000003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1353285.27</v>
      </c>
      <c r="E56" s="51">
        <f>E54+E55</f>
        <v>1353285.2700000003</v>
      </c>
    </row>
    <row r="57" spans="2:5" ht="16.5" thickBot="1" thickTop="1">
      <c r="B57" s="109" t="s">
        <v>64</v>
      </c>
      <c r="C57" s="110"/>
      <c r="D57" s="52">
        <f>D16+D23+D30+D37+D43+D49+D52+D56</f>
        <v>19210030.879999958</v>
      </c>
      <c r="E57" s="55">
        <f>E16+E23+E30+E37+E43+E49+E52+E56</f>
        <v>17806120.88</v>
      </c>
    </row>
    <row r="58" spans="2:5" ht="16.5" thickBot="1" thickTop="1">
      <c r="B58" s="109" t="s">
        <v>65</v>
      </c>
      <c r="C58" s="110"/>
      <c r="D58" s="52">
        <f>D57+D5+D6+D7+D8</f>
        <v>20186099.079999957</v>
      </c>
      <c r="E58" s="55">
        <f>E57+E5+E6+E7+E8</f>
        <v>18746110.63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104107.14000000001</v>
      </c>
      <c r="E10" s="89">
        <v>0</v>
      </c>
      <c r="F10" s="90">
        <v>102183.40000000001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31018.979999999996</v>
      </c>
      <c r="AC10" s="89">
        <v>0</v>
      </c>
      <c r="AD10" s="90">
        <v>39482.16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135126.12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141665.56</v>
      </c>
    </row>
    <row r="11" spans="2:76" ht="15">
      <c r="B11" s="13">
        <v>102</v>
      </c>
      <c r="C11" s="25" t="s">
        <v>92</v>
      </c>
      <c r="D11" s="88">
        <v>1267788.6</v>
      </c>
      <c r="E11" s="89">
        <v>0</v>
      </c>
      <c r="F11" s="90">
        <v>1276738.8199999998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2379.9599999999996</v>
      </c>
      <c r="AC11" s="89">
        <v>0</v>
      </c>
      <c r="AD11" s="90">
        <v>2124.9599999999996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1270168.56</v>
      </c>
      <c r="BW11" s="77">
        <f t="shared" si="1"/>
        <v>0</v>
      </c>
      <c r="BX11" s="79">
        <f t="shared" si="2"/>
        <v>1278863.7799999998</v>
      </c>
    </row>
    <row r="12" spans="2:76" ht="15">
      <c r="B12" s="13">
        <v>103</v>
      </c>
      <c r="C12" s="25" t="s">
        <v>93</v>
      </c>
      <c r="D12" s="88">
        <v>53305.82000000001</v>
      </c>
      <c r="E12" s="89">
        <v>0</v>
      </c>
      <c r="F12" s="90">
        <v>46169.49999999999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15270785.01</v>
      </c>
      <c r="AC12" s="89">
        <v>0</v>
      </c>
      <c r="AD12" s="90">
        <v>13850916.500000004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15324090.83</v>
      </c>
      <c r="BW12" s="77">
        <f t="shared" si="1"/>
        <v>0</v>
      </c>
      <c r="BX12" s="79">
        <f t="shared" si="2"/>
        <v>13897086.000000004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938545.3399999996</v>
      </c>
      <c r="AC13" s="89">
        <v>0</v>
      </c>
      <c r="AD13" s="90">
        <v>901395.9799999997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938545.3399999996</v>
      </c>
      <c r="BW13" s="77">
        <f t="shared" si="1"/>
        <v>0</v>
      </c>
      <c r="BX13" s="79">
        <f t="shared" si="2"/>
        <v>901395.9799999997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1425201.5600000003</v>
      </c>
      <c r="E20" s="78">
        <f t="shared" si="3"/>
        <v>0</v>
      </c>
      <c r="F20" s="79">
        <f t="shared" si="3"/>
        <v>1425091.7199999997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16242729.29</v>
      </c>
      <c r="AC20" s="78">
        <f t="shared" si="3"/>
        <v>0</v>
      </c>
      <c r="AD20" s="77">
        <f t="shared" si="3"/>
        <v>14793919.600000003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17667930.849999998</v>
      </c>
      <c r="BW20" s="77">
        <f>BW10+BW11+BW12+BW13+BW14+BW15+BW16+BW17+BW18+BW19</f>
        <v>0</v>
      </c>
      <c r="BX20" s="95">
        <f>BX10+BX11+BX12+BX13+BX14+BX15+BX16+BX17+BX18+BX19</f>
        <v>16219011.320000004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59973.38</v>
      </c>
      <c r="AC24" s="89">
        <v>0</v>
      </c>
      <c r="AD24" s="101">
        <v>217851.73000000004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59973.38</v>
      </c>
      <c r="BW24" s="77">
        <f t="shared" si="4"/>
        <v>0</v>
      </c>
      <c r="BX24" s="79">
        <f t="shared" si="4"/>
        <v>217851.73000000004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59973.38</v>
      </c>
      <c r="AC28" s="78">
        <f t="shared" si="5"/>
        <v>0</v>
      </c>
      <c r="AD28" s="77">
        <f t="shared" si="5"/>
        <v>217851.73000000004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59973.38</v>
      </c>
      <c r="BW28" s="77">
        <f>BW23+BW24+BW25+BW26+BW27</f>
        <v>0</v>
      </c>
      <c r="BX28" s="95">
        <f>BX23+BX24+BX25+BX26+BX27</f>
        <v>217851.73000000004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1353285.27</v>
      </c>
      <c r="BS49" s="89">
        <v>0</v>
      </c>
      <c r="BT49" s="101">
        <v>1376961.8099999996</v>
      </c>
      <c r="BU49" s="76"/>
      <c r="BV49" s="85">
        <f aca="true" t="shared" si="15" ref="BV49:BX50">D49+G49+J49+M49+P49+S49+V49+Y49+AB49+AE49+AH49+AK49+AN49+AQ49+AT49+AW49+AZ49+BC49+BF49+BI49+BL49+BO49+BR49</f>
        <v>1353285.27</v>
      </c>
      <c r="BW49" s="77">
        <f t="shared" si="15"/>
        <v>0</v>
      </c>
      <c r="BX49" s="79">
        <f t="shared" si="15"/>
        <v>1376961.8099999996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1353285.27</v>
      </c>
      <c r="BS51" s="78">
        <f>BS49+BS50</f>
        <v>0</v>
      </c>
      <c r="BT51" s="77">
        <f>BT49+BT50</f>
        <v>1376961.8099999996</v>
      </c>
      <c r="BU51" s="85"/>
      <c r="BV51" s="85">
        <f>BV49+BV50</f>
        <v>1353285.27</v>
      </c>
      <c r="BW51" s="77">
        <f>BW49+BW50</f>
        <v>0</v>
      </c>
      <c r="BX51" s="95">
        <f>BX49+BX50</f>
        <v>1376961.8099999996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1425201.5600000003</v>
      </c>
      <c r="E53" s="86">
        <f t="shared" si="18"/>
        <v>0</v>
      </c>
      <c r="F53" s="86">
        <f t="shared" si="18"/>
        <v>1425091.7199999997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16302702.67</v>
      </c>
      <c r="AC53" s="86">
        <f t="shared" si="18"/>
        <v>0</v>
      </c>
      <c r="AD53" s="86">
        <f t="shared" si="18"/>
        <v>15011771.330000004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1353285.27</v>
      </c>
      <c r="BS53" s="86">
        <f t="shared" si="19"/>
        <v>0</v>
      </c>
      <c r="BT53" s="86">
        <f t="shared" si="19"/>
        <v>1376961.8099999996</v>
      </c>
      <c r="BU53" s="86">
        <f>BU8</f>
        <v>0</v>
      </c>
      <c r="BV53" s="102">
        <f>BV8+BV20+BV28+BV35+BV42+BV46+BV51</f>
        <v>19081189.499999996</v>
      </c>
      <c r="BW53" s="87">
        <f>BW20+BW28+BW35+BW42+BW46+BW51</f>
        <v>0</v>
      </c>
      <c r="BX53" s="87">
        <f>BX20+BX28+BX35+BX42+BX46+BX51</f>
        <v>17813824.860000003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1104909.579999961</v>
      </c>
      <c r="BW54" s="93"/>
      <c r="BX54" s="94">
        <f>IF((Spese_Rendiconto_2022!BX53-Entrate_Rendiconto_2022!E58)&lt;0,Entrate_Rendiconto_2022!E58-Spese_Rendiconto_2022!BX53,0)</f>
        <v>932285.7699999958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2023-12-14T08:01:39Z</dcterms:modified>
  <cp:category/>
  <cp:version/>
  <cp:contentType/>
  <cp:contentStatus/>
</cp:coreProperties>
</file>