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9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9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'Entrate_Rendiconto_2019'!$B$1:$E$59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'Spese_Rendiconto_2019'!$B$1:$BX$54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'Spese_Rendiconto_2019'!$B:$C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<sst xmlns="http://schemas.openxmlformats.org/spreadsheetml/2006/main" count="870" uniqueCount="149">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</sst>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indexed="22"/>
      </top>
      <bottom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17" fillId="24" borderId="0" xfId="0" applyFont="1" applyFill="1" applyAlignment="1">
      <alignment/>
    </xf>
    <xf numFmtId="0" fontId="17" fillId="24" borderId="16" xfId="0" applyFont="1" applyFill="1" applyBorder="1" applyAlignment="1">
      <alignment/>
    </xf>
    <xf numFmtId="0" fontId="19" fillId="24" borderId="13" xfId="0" applyFont="1" applyFill="1" applyBorder="1" applyAlignment="1">
      <alignment horizontal="center"/>
    </xf>
    <xf numFmtId="0" fontId="17" fillId="24" borderId="14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0" fontId="19" fillId="24" borderId="18" xfId="0" applyFont="1" applyFill="1" applyBorder="1" applyAlignment="1">
      <alignment/>
    </xf>
    <xf numFmtId="0" fontId="18" fillId="24" borderId="19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20" fillId="24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/>
    </xf>
    <xf numFmtId="0" fontId="18" fillId="24" borderId="23" xfId="0" applyFont="1" applyFill="1" applyBorder="1" applyAlignment="1">
      <alignment/>
    </xf>
    <xf numFmtId="0" fontId="17" fillId="24" borderId="24" xfId="0" applyFont="1" applyFill="1" applyBorder="1" applyAlignment="1">
      <alignment/>
    </xf>
    <xf numFmtId="0" fontId="18" fillId="24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23" fillId="24" borderId="0" xfId="0" applyFont="1" applyFill="1" applyAlignment="1">
      <alignment horizontal="left" vertical="center"/>
    </xf>
    <xf numFmtId="4" fontId="17" fillId="24" borderId="32" xfId="0" applyNumberFormat="1" applyFont="1" applyFill="1" applyBorder="1" applyAlignment="1" applyProtection="1">
      <alignment/>
      <protection locked="0"/>
    </xf>
    <xf numFmtId="4" fontId="17" fillId="24" borderId="33" xfId="0" applyNumberFormat="1" applyFont="1" applyFill="1" applyBorder="1" applyAlignment="1">
      <alignment/>
    </xf>
    <xf numFmtId="4" fontId="17" fillId="24" borderId="34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>
      <alignment/>
    </xf>
    <xf numFmtId="4" fontId="17" fillId="24" borderId="12" xfId="0" applyNumberFormat="1" applyFont="1" applyFill="1" applyBorder="1" applyAlignment="1">
      <alignment/>
    </xf>
    <xf numFmtId="4" fontId="17" fillId="24" borderId="36" xfId="0" applyNumberFormat="1" applyFont="1" applyFill="1" applyBorder="1" applyAlignment="1" applyProtection="1">
      <alignment/>
      <protection locked="0"/>
    </xf>
    <xf numFmtId="4" fontId="17" fillId="24" borderId="32" xfId="0" applyNumberFormat="1" applyFont="1" applyFill="1" applyBorder="1" applyAlignment="1">
      <alignment/>
    </xf>
    <xf numFmtId="4" fontId="17" fillId="24" borderId="37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 applyProtection="1">
      <alignment/>
      <protection locked="0"/>
    </xf>
    <xf numFmtId="4" fontId="17" fillId="24" borderId="38" xfId="0" applyNumberFormat="1" applyFont="1" applyFill="1" applyBorder="1" applyAlignment="1" applyProtection="1">
      <alignment/>
      <protection locked="0"/>
    </xf>
    <xf numFmtId="4" fontId="17" fillId="24" borderId="30" xfId="0" applyNumberFormat="1" applyFont="1" applyFill="1" applyBorder="1" applyAlignment="1" applyProtection="1">
      <alignment/>
      <protection locked="0"/>
    </xf>
    <xf numFmtId="4" fontId="17" fillId="24" borderId="39" xfId="0" applyNumberFormat="1" applyFont="1" applyFill="1" applyBorder="1" applyAlignment="1">
      <alignment/>
    </xf>
    <xf numFmtId="4" fontId="17" fillId="24" borderId="11" xfId="0" applyNumberFormat="1" applyFont="1" applyFill="1" applyBorder="1" applyAlignment="1" applyProtection="1">
      <alignment/>
      <protection locked="0"/>
    </xf>
    <xf numFmtId="4" fontId="17" fillId="24" borderId="40" xfId="0" applyNumberFormat="1" applyFont="1" applyFill="1" applyBorder="1" applyAlignment="1" applyProtection="1">
      <alignment/>
      <protection locked="0"/>
    </xf>
    <xf numFmtId="4" fontId="17" fillId="24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24" borderId="10" xfId="0" applyNumberFormat="1" applyFont="1" applyFill="1" applyBorder="1" applyAlignment="1">
      <alignment/>
    </xf>
    <xf numFmtId="4" fontId="17" fillId="24" borderId="42" xfId="0" applyNumberFormat="1" applyFont="1" applyFill="1" applyBorder="1" applyAlignment="1">
      <alignment/>
    </xf>
    <xf numFmtId="4" fontId="17" fillId="24" borderId="43" xfId="0" applyNumberFormat="1" applyFont="1" applyFill="1" applyBorder="1" applyAlignment="1" applyProtection="1">
      <alignment/>
      <protection locked="0"/>
    </xf>
    <xf numFmtId="4" fontId="17" fillId="24" borderId="44" xfId="0" applyNumberFormat="1" applyFont="1" applyFill="1" applyBorder="1" applyAlignment="1" applyProtection="1">
      <alignment/>
      <protection locked="0"/>
    </xf>
    <xf numFmtId="4" fontId="17" fillId="24" borderId="45" xfId="0" applyNumberFormat="1" applyFont="1" applyFill="1" applyBorder="1" applyAlignment="1" applyProtection="1">
      <alignment/>
      <protection locked="0"/>
    </xf>
    <xf numFmtId="4" fontId="17" fillId="24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24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24" borderId="13" xfId="0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17" fillId="16" borderId="28" xfId="0" applyNumberFormat="1" applyFont="1" applyFill="1" applyBorder="1" applyAlignment="1">
      <alignment/>
    </xf>
    <xf numFmtId="4" fontId="17" fillId="16" borderId="29" xfId="0" applyNumberFormat="1" applyFont="1" applyFill="1" applyBorder="1" applyAlignment="1">
      <alignment/>
    </xf>
    <xf numFmtId="4" fontId="17" fillId="16" borderId="49" xfId="0" applyNumberFormat="1" applyFont="1" applyFill="1" applyBorder="1" applyAlignment="1">
      <alignment/>
    </xf>
    <xf numFmtId="4" fontId="17" fillId="16" borderId="48" xfId="0" applyNumberFormat="1" applyFont="1" applyFill="1" applyBorder="1" applyAlignment="1">
      <alignment/>
    </xf>
    <xf numFmtId="4" fontId="17" fillId="24" borderId="50" xfId="0" applyNumberFormat="1" applyFont="1" applyFill="1" applyBorder="1" applyAlignment="1">
      <alignment/>
    </xf>
    <xf numFmtId="4" fontId="17" fillId="24" borderId="48" xfId="0" applyNumberFormat="1" applyFont="1" applyFill="1" applyBorder="1" applyAlignment="1">
      <alignment/>
    </xf>
    <xf numFmtId="4" fontId="17" fillId="24" borderId="29" xfId="0" applyNumberFormat="1" applyFont="1" applyFill="1" applyBorder="1" applyAlignment="1">
      <alignment/>
    </xf>
    <xf numFmtId="4" fontId="17" fillId="24" borderId="49" xfId="0" applyNumberFormat="1" applyFont="1" applyFill="1" applyBorder="1" applyAlignment="1">
      <alignment/>
    </xf>
    <xf numFmtId="4" fontId="17" fillId="24" borderId="51" xfId="0" applyNumberFormat="1" applyFont="1" applyFill="1" applyBorder="1" applyAlignment="1">
      <alignment/>
    </xf>
    <xf numFmtId="4" fontId="17" fillId="24" borderId="52" xfId="0" applyNumberFormat="1" applyFont="1" applyFill="1" applyBorder="1" applyAlignment="1">
      <alignment/>
    </xf>
    <xf numFmtId="4" fontId="17" fillId="24" borderId="26" xfId="0" applyNumberFormat="1" applyFont="1" applyFill="1" applyBorder="1" applyAlignment="1">
      <alignment/>
    </xf>
    <xf numFmtId="4" fontId="17" fillId="24" borderId="53" xfId="0" applyNumberFormat="1" applyFont="1" applyFill="1" applyBorder="1" applyAlignment="1">
      <alignment/>
    </xf>
    <xf numFmtId="4" fontId="17" fillId="24" borderId="27" xfId="0" applyNumberFormat="1" applyFont="1" applyFill="1" applyBorder="1" applyAlignment="1">
      <alignment/>
    </xf>
    <xf numFmtId="4" fontId="17" fillId="24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24" borderId="28" xfId="0" applyNumberFormat="1" applyFont="1" applyFill="1" applyBorder="1" applyAlignment="1" applyProtection="1">
      <alignment/>
      <protection locked="0"/>
    </xf>
    <xf numFmtId="4" fontId="17" fillId="24" borderId="29" xfId="0" applyNumberFormat="1" applyFont="1" applyFill="1" applyBorder="1" applyAlignment="1" applyProtection="1">
      <alignment/>
      <protection locked="0"/>
    </xf>
    <xf numFmtId="4" fontId="17" fillId="24" borderId="49" xfId="0" applyNumberFormat="1" applyFont="1" applyFill="1" applyBorder="1" applyAlignment="1" applyProtection="1">
      <alignment/>
      <protection locked="0"/>
    </xf>
    <xf numFmtId="4" fontId="17" fillId="24" borderId="48" xfId="0" applyNumberFormat="1" applyFont="1" applyFill="1" applyBorder="1" applyAlignment="1" applyProtection="1">
      <alignment/>
      <protection locked="0"/>
    </xf>
    <xf numFmtId="4" fontId="17" fillId="24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24" borderId="55" xfId="0" applyNumberFormat="1" applyFont="1" applyFill="1" applyBorder="1" applyAlignment="1">
      <alignment/>
    </xf>
    <xf numFmtId="4" fontId="17" fillId="24" borderId="56" xfId="0" applyNumberFormat="1" applyFont="1" applyFill="1" applyBorder="1" applyAlignment="1">
      <alignment/>
    </xf>
    <xf numFmtId="4" fontId="17" fillId="24" borderId="57" xfId="0" applyNumberFormat="1" applyFont="1" applyFill="1" applyBorder="1" applyAlignment="1" applyProtection="1">
      <alignment/>
      <protection locked="0"/>
    </xf>
    <xf numFmtId="4" fontId="17" fillId="24" borderId="58" xfId="0" applyNumberFormat="1" applyFont="1" applyFill="1" applyBorder="1" applyAlignment="1">
      <alignment/>
    </xf>
    <xf numFmtId="4" fontId="17" fillId="24" borderId="57" xfId="0" applyNumberFormat="1" applyFont="1" applyFill="1" applyBorder="1" applyAlignment="1">
      <alignment/>
    </xf>
    <xf numFmtId="4" fontId="17" fillId="24" borderId="59" xfId="0" applyNumberFormat="1" applyFont="1" applyFill="1" applyBorder="1" applyAlignment="1">
      <alignment/>
    </xf>
    <xf numFmtId="4" fontId="17" fillId="24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8" fillId="4" borderId="62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24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26" fillId="0" borderId="63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66" xfId="0" applyFont="1" applyFill="1" applyBorder="1" applyAlignment="1">
      <alignment horizontal="center" vertical="center" wrapText="1"/>
    </xf>
    <xf numFmtId="0" fontId="18" fillId="4" borderId="67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68" xfId="0" applyFont="1" applyFill="1" applyBorder="1" applyAlignment="1">
      <alignment horizontal="center" vertical="center" wrapText="1"/>
    </xf>
    <xf numFmtId="0" fontId="18" fillId="4" borderId="69" xfId="0" applyFont="1" applyFill="1" applyBorder="1" applyAlignment="1">
      <alignment horizontal="center" vertical="center" wrapText="1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9" fillId="4" borderId="72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21" fillId="4" borderId="57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left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73" xfId="0" applyFont="1" applyFill="1" applyBorder="1" applyAlignment="1">
      <alignment horizontal="center" vertical="center"/>
    </xf>
    <xf numFmtId="0" fontId="18" fillId="4" borderId="74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75" xfId="0" applyFont="1" applyFill="1" applyBorder="1" applyAlignment="1">
      <alignment horizontal="center" vertical="center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7"/>
      <c r="B3" s="36" t="s">
        <v>148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1288497.57</v>
      </c>
      <c r="E7" s="40"/>
    </row>
    <row r="8" spans="2:5" ht="15.75" thickBot="1">
      <c r="B8" s="9"/>
      <c r="C8" s="6" t="s">
        <v>7</v>
      </c>
      <c r="D8" s="41"/>
      <c r="E8" s="42">
        <v>191507.76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15435449.199999973</v>
      </c>
      <c r="E18" s="45">
        <v>16240896.669999963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8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15435449.199999973</v>
      </c>
      <c r="E23" s="51">
        <f>E18+E19+E20+E21+E22</f>
        <v>16240896.669999963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0.52</v>
      </c>
      <c r="E27" s="45">
        <v>0.52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2750655.04</v>
      </c>
      <c r="E29" s="50">
        <v>2784730.54</v>
      </c>
    </row>
    <row r="30" spans="2:5" ht="15.75" thickBot="1">
      <c r="B30" s="16">
        <v>30000</v>
      </c>
      <c r="C30" s="15" t="s">
        <v>32</v>
      </c>
      <c r="D30" s="48">
        <f>D25+D26+D27+D28+D29</f>
        <v>2750655.56</v>
      </c>
      <c r="E30" s="51">
        <f>E25+E26+E27+E28+E29</f>
        <v>2784731.06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0</v>
      </c>
      <c r="E33" s="58">
        <v>0</v>
      </c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0</v>
      </c>
      <c r="E51" s="61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1471246.24</v>
      </c>
      <c r="E54" s="45">
        <v>1472596.24</v>
      </c>
    </row>
    <row r="55" spans="2:5" ht="15">
      <c r="B55" s="13">
        <v>90200</v>
      </c>
      <c r="C55" s="54" t="s">
        <v>62</v>
      </c>
      <c r="D55" s="60">
        <v>0</v>
      </c>
      <c r="E55" s="61">
        <v>0</v>
      </c>
    </row>
    <row r="56" spans="2:5" ht="15.75" thickBot="1">
      <c r="B56" s="16">
        <v>90000</v>
      </c>
      <c r="C56" s="15" t="s">
        <v>63</v>
      </c>
      <c r="D56" s="48">
        <f>D54+D55</f>
        <v>1471246.24</v>
      </c>
      <c r="E56" s="51">
        <f>E54+E55</f>
        <v>1472596.24</v>
      </c>
    </row>
    <row r="57" spans="2:5" ht="16.5" thickBot="1" thickTop="1">
      <c r="B57" s="110" t="s">
        <v>64</v>
      </c>
      <c r="C57" s="111"/>
      <c r="D57" s="52">
        <f>D16+D23+D30+D37+D43+D49+D52+D56</f>
        <v>19657350.99999997</v>
      </c>
      <c r="E57" s="55">
        <f>E16+E23+E30+E37+E43+E49+E52+E56</f>
        <v>20498223.96999996</v>
      </c>
    </row>
    <row r="58" spans="2:5" ht="16.5" thickBot="1" thickTop="1">
      <c r="B58" s="110" t="s">
        <v>65</v>
      </c>
      <c r="C58" s="111"/>
      <c r="D58" s="52">
        <f>D57+D5+D6+D7+D8</f>
        <v>20945848.56999997</v>
      </c>
      <c r="E58" s="55">
        <f>E57+E5+E6+E7+E8</f>
        <v>20689731.729999963</v>
      </c>
    </row>
    <row r="59" spans="1:8" s="1" customFormat="1" ht="27.75" customHeight="1" thickBot="1" thickTop="1">
      <c r="A59" s="107"/>
      <c r="B59" s="112" t="s">
        <v>145</v>
      </c>
      <c r="C59" s="113"/>
      <c r="D59" s="62">
        <f>IF((Spese_Rendiconto_2019!BV53+Spese_Rendiconto_2019!BW53-Entrate_Rendiconto_2019!D58)&gt;0,Spese_Rendiconto_2019!BV53+Spese_Rendiconto_2019!BW53-Entrate_Rendiconto_2019!D58,0)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7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/>
  <mergeCells count="76"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BL4:BN4"/>
    <mergeCell ref="BL5:BN5"/>
    <mergeCell ref="BL6:BM6"/>
    <mergeCell ref="BC4:BE4"/>
    <mergeCell ref="BC5:BE5"/>
    <mergeCell ref="BC6:BD6"/>
    <mergeCell ref="BI4:BK4"/>
    <mergeCell ref="BI5:BK5"/>
    <mergeCell ref="BI6:BJ6"/>
    <mergeCell ref="B53:C53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AH4:AJ4"/>
    <mergeCell ref="AQ6:AR6"/>
    <mergeCell ref="AN4:AP4"/>
    <mergeCell ref="AQ4:AS4"/>
    <mergeCell ref="AK5:AM5"/>
    <mergeCell ref="AN5:AP5"/>
    <mergeCell ref="AK4:AM4"/>
    <mergeCell ref="AQ5:AS5"/>
    <mergeCell ref="V4:X4"/>
    <mergeCell ref="Y4:AA4"/>
    <mergeCell ref="AB4:AD4"/>
    <mergeCell ref="AE4:AG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7" s="21" customFormat="1" ht="19.5" customHeight="1" thickBot="1">
      <c r="A3" s="107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93947.41</v>
      </c>
      <c r="E10" s="88">
        <v>0</v>
      </c>
      <c r="F10" s="89">
        <v>93947.41</v>
      </c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>
        <v>31758.52</v>
      </c>
      <c r="AC10" s="88">
        <v>0</v>
      </c>
      <c r="AD10" s="89">
        <v>31758.52</v>
      </c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125705.93000000001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125705.93000000001</v>
      </c>
    </row>
    <row r="11" spans="2:76" ht="15">
      <c r="B11" s="13">
        <v>102</v>
      </c>
      <c r="C11" s="25" t="s">
        <v>92</v>
      </c>
      <c r="D11" s="87">
        <v>1490872.14</v>
      </c>
      <c r="E11" s="88">
        <v>0</v>
      </c>
      <c r="F11" s="89">
        <v>1478084.46</v>
      </c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>
        <v>2124.96</v>
      </c>
      <c r="AC11" s="88">
        <v>0</v>
      </c>
      <c r="AD11" s="89">
        <v>2124.96</v>
      </c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1492997.0999999999</v>
      </c>
      <c r="BW11" s="76">
        <f t="shared" si="1"/>
        <v>0</v>
      </c>
      <c r="BX11" s="78">
        <f t="shared" si="2"/>
        <v>1480209.42</v>
      </c>
    </row>
    <row r="12" spans="2:76" ht="15">
      <c r="B12" s="13">
        <v>103</v>
      </c>
      <c r="C12" s="25" t="s">
        <v>93</v>
      </c>
      <c r="D12" s="87">
        <v>53015.67</v>
      </c>
      <c r="E12" s="88">
        <v>0</v>
      </c>
      <c r="F12" s="89">
        <v>57916.76</v>
      </c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>
        <v>15553927.44</v>
      </c>
      <c r="AC12" s="88">
        <v>0</v>
      </c>
      <c r="AD12" s="89">
        <v>15444774.250000004</v>
      </c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15606943.11</v>
      </c>
      <c r="BW12" s="76">
        <f t="shared" si="1"/>
        <v>0</v>
      </c>
      <c r="BX12" s="78">
        <f t="shared" si="2"/>
        <v>15502691.010000004</v>
      </c>
    </row>
    <row r="13" spans="2:76" ht="15">
      <c r="B13" s="13">
        <v>104</v>
      </c>
      <c r="C13" s="25" t="s">
        <v>19</v>
      </c>
      <c r="D13" s="87">
        <v>0</v>
      </c>
      <c r="E13" s="88">
        <v>0</v>
      </c>
      <c r="F13" s="89">
        <v>0</v>
      </c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>
        <v>845350.21</v>
      </c>
      <c r="AC13" s="88">
        <v>0</v>
      </c>
      <c r="AD13" s="89">
        <v>876513.15</v>
      </c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845350.21</v>
      </c>
      <c r="BW13" s="76">
        <f t="shared" si="1"/>
        <v>0</v>
      </c>
      <c r="BX13" s="78">
        <f t="shared" si="2"/>
        <v>876513.15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>
        <v>0</v>
      </c>
      <c r="E19" s="88">
        <v>0</v>
      </c>
      <c r="F19" s="89">
        <v>0</v>
      </c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0</v>
      </c>
      <c r="BJ19" s="88">
        <v>0</v>
      </c>
      <c r="BK19" s="100">
        <v>0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1637835.2199999997</v>
      </c>
      <c r="E20" s="77">
        <f t="shared" si="3"/>
        <v>0</v>
      </c>
      <c r="F20" s="78">
        <f t="shared" si="3"/>
        <v>1629948.63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16433161.129999999</v>
      </c>
      <c r="AC20" s="77">
        <f t="shared" si="3"/>
        <v>0</v>
      </c>
      <c r="AD20" s="76">
        <f t="shared" si="3"/>
        <v>16355170.880000005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18070996.35</v>
      </c>
      <c r="BW20" s="76">
        <f>BW10+BW11+BW12+BW13+BW14+BW15+BW16+BW17+BW18+BW19</f>
        <v>0</v>
      </c>
      <c r="BX20" s="94">
        <f>BX10+BX11+BX12+BX13+BX14+BX15+BX16+BX17+BX18+BX19</f>
        <v>17985119.51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>
        <v>0</v>
      </c>
      <c r="AC24" s="88">
        <v>896000</v>
      </c>
      <c r="AD24" s="100">
        <v>0</v>
      </c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896000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>
        <v>0</v>
      </c>
      <c r="AC27" s="88">
        <v>0</v>
      </c>
      <c r="AD27" s="100">
        <v>0</v>
      </c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896000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896000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0</v>
      </c>
      <c r="BP45" s="88">
        <v>0</v>
      </c>
      <c r="BQ45" s="100">
        <v>0</v>
      </c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1471246.24</v>
      </c>
      <c r="BS49" s="88">
        <v>0</v>
      </c>
      <c r="BT49" s="100">
        <v>1452204.03</v>
      </c>
      <c r="BU49" s="75"/>
      <c r="BV49" s="84">
        <f aca="true" t="shared" si="15" ref="BV49:BX50">D49+G49+J49+M49+P49+S49+V49+Y49+AB49+AE49+AH49+AK49+AN49+AQ49+AT49+AW49+AZ49+BC49+BF49+BI49+BL49+BO49+BR49</f>
        <v>1471246.24</v>
      </c>
      <c r="BW49" s="76">
        <f t="shared" si="15"/>
        <v>0</v>
      </c>
      <c r="BX49" s="78">
        <f t="shared" si="15"/>
        <v>1452204.03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0</v>
      </c>
      <c r="BS50" s="88">
        <v>0</v>
      </c>
      <c r="BT50" s="100">
        <v>0</v>
      </c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1471246.24</v>
      </c>
      <c r="BS51" s="77">
        <f>BS49+BS50</f>
        <v>0</v>
      </c>
      <c r="BT51" s="76">
        <f>BT49+BT50</f>
        <v>1452204.03</v>
      </c>
      <c r="BU51" s="84"/>
      <c r="BV51" s="84">
        <f>BV49+BV50</f>
        <v>1471246.24</v>
      </c>
      <c r="BW51" s="76">
        <f>BW49+BW50</f>
        <v>0</v>
      </c>
      <c r="BX51" s="94">
        <f>BX49+BX50</f>
        <v>1452204.03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1637835.2199999997</v>
      </c>
      <c r="E53" s="85">
        <f t="shared" si="18"/>
        <v>0</v>
      </c>
      <c r="F53" s="85">
        <f t="shared" si="18"/>
        <v>1629948.63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16433161.129999999</v>
      </c>
      <c r="AC53" s="85">
        <f t="shared" si="18"/>
        <v>896000</v>
      </c>
      <c r="AD53" s="85">
        <f t="shared" si="18"/>
        <v>16355170.880000005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1471246.24</v>
      </c>
      <c r="BS53" s="85">
        <f t="shared" si="19"/>
        <v>0</v>
      </c>
      <c r="BT53" s="85">
        <f t="shared" si="19"/>
        <v>1452204.03</v>
      </c>
      <c r="BU53" s="85">
        <f>BU8</f>
        <v>0</v>
      </c>
      <c r="BV53" s="101">
        <f>BV8+BV20+BV28+BV35+BV42+BV46+BV51</f>
        <v>19542242.59</v>
      </c>
      <c r="BW53" s="86">
        <f>BW20+BW28+BW35+BW42+BW46+BW51</f>
        <v>896000</v>
      </c>
      <c r="BX53" s="86">
        <f>BX20+BX28+BX35+BX42+BX46+BX51</f>
        <v>19437323.540000003</v>
      </c>
    </row>
    <row r="54" spans="2:77" ht="25.5" customHeight="1" thickBot="1" thickTop="1">
      <c r="B54" s="136" t="s">
        <v>147</v>
      </c>
      <c r="C54" s="137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IF((Spese_Rendiconto_2019!BV53+Spese_Rendiconto_2019!BW53-Entrate_Rendiconto_2019!D58)&lt;0,Entrate_Rendiconto_2019!D58-Spese_Rendiconto_2019!BV53-Spese_Rendiconto_2019!BW53,0)</f>
        <v>507605.97999997064</v>
      </c>
      <c r="BW54" s="92"/>
      <c r="BX54" s="93">
        <f>IF((Spese_Rendiconto_2019!BX53-Entrate_Rendiconto_2019!E58)&lt;0,Entrate_Rendiconto_2019!E58-Spese_Rendiconto_2019!BX53,0)</f>
        <v>1252408.1899999604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 objects="1" scenarios="1"/>
  <mergeCells count="77">
    <mergeCell ref="A1:A65536"/>
    <mergeCell ref="B1:BX2"/>
    <mergeCell ref="B4:C7"/>
    <mergeCell ref="D4:F4"/>
    <mergeCell ref="G4:I4"/>
    <mergeCell ref="J4:L4"/>
    <mergeCell ref="S4:U4"/>
    <mergeCell ref="V4:X4"/>
    <mergeCell ref="AK4:AM4"/>
    <mergeCell ref="AN4:AP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BI4:BK4"/>
    <mergeCell ref="BL4:BN4"/>
    <mergeCell ref="BO4:BQ4"/>
    <mergeCell ref="BR4:BT4"/>
    <mergeCell ref="AH5:AJ5"/>
    <mergeCell ref="AK5:AM5"/>
    <mergeCell ref="P5:R5"/>
    <mergeCell ref="S5:U5"/>
    <mergeCell ref="P6:Q6"/>
    <mergeCell ref="AN5:AP5"/>
    <mergeCell ref="D5:F5"/>
    <mergeCell ref="G5:I5"/>
    <mergeCell ref="J5:L5"/>
    <mergeCell ref="M5:O5"/>
    <mergeCell ref="V5:X5"/>
    <mergeCell ref="Y5:AA5"/>
    <mergeCell ref="AB5:AD5"/>
    <mergeCell ref="AE5:AG5"/>
    <mergeCell ref="D6:E6"/>
    <mergeCell ref="G6:H6"/>
    <mergeCell ref="J6:K6"/>
    <mergeCell ref="M6:N6"/>
    <mergeCell ref="BR5:BT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Z6:BA6"/>
    <mergeCell ref="S6:T6"/>
    <mergeCell ref="V6:W6"/>
    <mergeCell ref="Y6:Z6"/>
    <mergeCell ref="AB6:AC6"/>
    <mergeCell ref="AE6:AF6"/>
    <mergeCell ref="AH6:AI6"/>
    <mergeCell ref="AN6:AO6"/>
    <mergeCell ref="AQ6:AR6"/>
    <mergeCell ref="AT6:AU6"/>
    <mergeCell ref="AW6:AX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2020-06-30T07:30:51Z</dcterms:modified>
  <cp:category/>
  <cp:version/>
  <cp:contentType/>
  <cp:contentStatus/>
</cp:coreProperties>
</file>