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<sst xmlns="http://schemas.openxmlformats.org/spreadsheetml/2006/main" count="870" uniqueCount="151">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</sst>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612542.07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14950558</v>
      </c>
      <c r="E18" s="45">
        <v>20856421.69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15000</v>
      </c>
      <c r="E20" s="58">
        <v>15000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14965558</v>
      </c>
      <c r="E23" s="51">
        <f>E18+E19+E20+E21+E22</f>
        <v>20871421.69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2851000</v>
      </c>
      <c r="E29" s="50">
        <v>3296989.96</v>
      </c>
    </row>
    <row r="30" spans="2:5" ht="15.75" thickBot="1">
      <c r="B30" s="16">
        <v>30000</v>
      </c>
      <c r="C30" s="15" t="s">
        <v>32</v>
      </c>
      <c r="D30" s="48">
        <f>D25+D26+D27+D28+D29</f>
        <v>2851500</v>
      </c>
      <c r="E30" s="51">
        <f>E25+E26+E27+E28+E29</f>
        <v>3297489.96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>
        <v>33123.66</v>
      </c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33123.66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5000000</v>
      </c>
      <c r="E51" s="61">
        <v>5000000</v>
      </c>
    </row>
    <row r="52" spans="2:5" ht="15.75" thickBot="1">
      <c r="B52" s="16">
        <v>70000</v>
      </c>
      <c r="C52" s="15" t="s">
        <v>58</v>
      </c>
      <c r="D52" s="48">
        <f>D51</f>
        <v>5000000</v>
      </c>
      <c r="E52" s="51">
        <f>E51</f>
        <v>5000000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2210000</v>
      </c>
      <c r="E54" s="45">
        <v>2885568.09</v>
      </c>
    </row>
    <row r="55" spans="2:5" ht="15">
      <c r="B55" s="13">
        <v>90200</v>
      </c>
      <c r="C55" s="54" t="s">
        <v>62</v>
      </c>
      <c r="D55" s="60">
        <v>0</v>
      </c>
      <c r="E55" s="61">
        <v>0</v>
      </c>
    </row>
    <row r="56" spans="2:5" ht="15.75" thickBot="1">
      <c r="B56" s="16">
        <v>90000</v>
      </c>
      <c r="C56" s="15" t="s">
        <v>63</v>
      </c>
      <c r="D56" s="48">
        <f>D54+D55</f>
        <v>2210000</v>
      </c>
      <c r="E56" s="51">
        <f>E54+E55</f>
        <v>2885568.09</v>
      </c>
    </row>
    <row r="57" spans="2:5" ht="16.5" thickBot="1" thickTop="1">
      <c r="B57" s="110" t="s">
        <v>64</v>
      </c>
      <c r="C57" s="111"/>
      <c r="D57" s="52">
        <f>D16+D23+D30+D37+D43+D49+D52+D56</f>
        <v>25027058</v>
      </c>
      <c r="E57" s="55">
        <f>E16+E23+E30+E37+E43+E49+E52+E56</f>
        <v>32087603.400000002</v>
      </c>
    </row>
    <row r="58" spans="2:5" ht="16.5" thickBot="1" thickTop="1">
      <c r="B58" s="110" t="s">
        <v>65</v>
      </c>
      <c r="C58" s="111"/>
      <c r="D58" s="52">
        <f>D57+D5+D6+D7+D8</f>
        <v>25027058</v>
      </c>
      <c r="E58" s="55">
        <f>E57+E5+E6+E7+E8</f>
        <v>32700145.470000003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15070558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15070558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2851000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2851500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5000000</v>
      </c>
      <c r="E51" s="61"/>
    </row>
    <row r="52" spans="2:5" ht="15.75" thickBot="1">
      <c r="B52" s="16">
        <v>70000</v>
      </c>
      <c r="C52" s="15" t="s">
        <v>58</v>
      </c>
      <c r="D52" s="48">
        <f>D51</f>
        <v>5000000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2210000</v>
      </c>
      <c r="E54" s="45"/>
    </row>
    <row r="55" spans="2:5" ht="15">
      <c r="B55" s="13">
        <v>90200</v>
      </c>
      <c r="C55" s="54" t="s">
        <v>62</v>
      </c>
      <c r="D55" s="60">
        <v>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2210000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25132058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25132058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15233558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15233558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2851000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2851500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5000000</v>
      </c>
      <c r="E51" s="61"/>
    </row>
    <row r="52" spans="2:5" ht="15.75" thickBot="1">
      <c r="B52" s="16">
        <v>70000</v>
      </c>
      <c r="C52" s="15" t="s">
        <v>58</v>
      </c>
      <c r="D52" s="48">
        <f>D51</f>
        <v>5000000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2210000</v>
      </c>
      <c r="E54" s="45"/>
    </row>
    <row r="55" spans="2:5" ht="15">
      <c r="B55" s="13">
        <v>90200</v>
      </c>
      <c r="C55" s="54" t="s">
        <v>62</v>
      </c>
      <c r="D55" s="60">
        <v>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2210000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25295058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25295058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142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103800</v>
      </c>
      <c r="E10" s="88">
        <v>0</v>
      </c>
      <c r="F10" s="89">
        <v>119154.27</v>
      </c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81700</v>
      </c>
      <c r="AC10" s="88">
        <v>0</v>
      </c>
      <c r="AD10" s="89">
        <v>88268.71</v>
      </c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185500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207422.98</v>
      </c>
    </row>
    <row r="11" spans="2:76" ht="15">
      <c r="B11" s="13">
        <v>102</v>
      </c>
      <c r="C11" s="25" t="s">
        <v>92</v>
      </c>
      <c r="D11" s="87">
        <v>1657000</v>
      </c>
      <c r="E11" s="88">
        <v>0</v>
      </c>
      <c r="F11" s="89">
        <v>1657000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6500</v>
      </c>
      <c r="AC11" s="88">
        <v>0</v>
      </c>
      <c r="AD11" s="89">
        <v>6500</v>
      </c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1663500</v>
      </c>
      <c r="BW11" s="76">
        <f t="shared" si="1"/>
        <v>0</v>
      </c>
      <c r="BX11" s="78">
        <f t="shared" si="2"/>
        <v>1663500</v>
      </c>
    </row>
    <row r="12" spans="2:76" ht="15">
      <c r="B12" s="13">
        <v>103</v>
      </c>
      <c r="C12" s="25" t="s">
        <v>93</v>
      </c>
      <c r="D12" s="87">
        <v>71000</v>
      </c>
      <c r="E12" s="88">
        <v>0</v>
      </c>
      <c r="F12" s="89">
        <v>98831.76</v>
      </c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>
        <v>15127500</v>
      </c>
      <c r="AC12" s="88">
        <v>0</v>
      </c>
      <c r="AD12" s="89">
        <v>21132397.92</v>
      </c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15198500</v>
      </c>
      <c r="BW12" s="76">
        <f t="shared" si="1"/>
        <v>0</v>
      </c>
      <c r="BX12" s="78">
        <f t="shared" si="2"/>
        <v>21231229.680000003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>
        <v>0</v>
      </c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600000</v>
      </c>
      <c r="AC13" s="88">
        <v>0</v>
      </c>
      <c r="AD13" s="89">
        <v>1412157.7</v>
      </c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600000</v>
      </c>
      <c r="BW13" s="76">
        <f t="shared" si="1"/>
        <v>0</v>
      </c>
      <c r="BX13" s="78">
        <f t="shared" si="2"/>
        <v>1412157.7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0</v>
      </c>
      <c r="E19" s="88">
        <v>0</v>
      </c>
      <c r="F19" s="89">
        <v>0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169558</v>
      </c>
      <c r="BJ19" s="88">
        <v>0</v>
      </c>
      <c r="BK19" s="100">
        <v>60000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169558</v>
      </c>
      <c r="BW19" s="76">
        <f t="shared" si="1"/>
        <v>0</v>
      </c>
      <c r="BX19" s="78">
        <f t="shared" si="2"/>
        <v>60000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1831800</v>
      </c>
      <c r="E20" s="77">
        <f t="shared" si="3"/>
        <v>0</v>
      </c>
      <c r="F20" s="78">
        <f t="shared" si="3"/>
        <v>1874986.03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15815700</v>
      </c>
      <c r="AC20" s="77">
        <f t="shared" si="3"/>
        <v>0</v>
      </c>
      <c r="AD20" s="76">
        <f t="shared" si="3"/>
        <v>22639324.330000002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169558</v>
      </c>
      <c r="BJ20" s="77">
        <f t="shared" si="3"/>
        <v>0</v>
      </c>
      <c r="BK20" s="76">
        <f t="shared" si="3"/>
        <v>60000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17817058</v>
      </c>
      <c r="BW20" s="76">
        <f>BW10+BW11+BW12+BW13+BW14+BW15+BW16+BW17+BW18+BW19</f>
        <v>0</v>
      </c>
      <c r="BX20" s="94">
        <f>BX10+BX11+BX12+BX13+BX14+BX15+BX16+BX17+BX18+BX19</f>
        <v>24574310.360000003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0</v>
      </c>
      <c r="AC24" s="88">
        <v>0</v>
      </c>
      <c r="AD24" s="100">
        <v>15400</v>
      </c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15400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>
        <v>1790.33</v>
      </c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1790.33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17190.33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17190.33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5000000</v>
      </c>
      <c r="BP45" s="88">
        <v>0</v>
      </c>
      <c r="BQ45" s="100">
        <v>5000000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5000000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5000000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5000000</v>
      </c>
      <c r="BP46" s="77">
        <f>BP45</f>
        <v>0</v>
      </c>
      <c r="BQ46" s="94">
        <f>BQ45</f>
        <v>5000000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5000000</v>
      </c>
      <c r="BW46" s="76">
        <f>BW45</f>
        <v>0</v>
      </c>
      <c r="BX46" s="94">
        <f>BX45</f>
        <v>5000000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2210000</v>
      </c>
      <c r="BS49" s="88">
        <v>0</v>
      </c>
      <c r="BT49" s="100">
        <v>2975602.05</v>
      </c>
      <c r="BU49" s="75"/>
      <c r="BV49" s="84">
        <f aca="true" t="shared" si="15" ref="BV49:BX50">D49+G49+J49+M49+P49+S49+V49+Y49+AB49+AE49+AH49+AK49+AN49+AQ49+AT49+AW49+AZ49+BC49+BF49+BI49+BL49+BO49+BR49</f>
        <v>2210000</v>
      </c>
      <c r="BW49" s="76">
        <f t="shared" si="15"/>
        <v>0</v>
      </c>
      <c r="BX49" s="78">
        <f t="shared" si="15"/>
        <v>2975602.05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0</v>
      </c>
      <c r="BS50" s="88">
        <v>0</v>
      </c>
      <c r="BT50" s="100">
        <v>0</v>
      </c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2210000</v>
      </c>
      <c r="BS51" s="77">
        <f>BS49+BS50</f>
        <v>0</v>
      </c>
      <c r="BT51" s="76">
        <f>BT49+BT50</f>
        <v>2975602.05</v>
      </c>
      <c r="BU51" s="84"/>
      <c r="BV51" s="84">
        <f>BV49+BV50</f>
        <v>2210000</v>
      </c>
      <c r="BW51" s="76">
        <f>BW49+BW50</f>
        <v>0</v>
      </c>
      <c r="BX51" s="94">
        <f>BX49+BX50</f>
        <v>2975602.05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1831800</v>
      </c>
      <c r="E53" s="85">
        <f t="shared" si="18"/>
        <v>0</v>
      </c>
      <c r="F53" s="85">
        <f t="shared" si="18"/>
        <v>1874986.03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15815700</v>
      </c>
      <c r="AC53" s="85">
        <f t="shared" si="18"/>
        <v>0</v>
      </c>
      <c r="AD53" s="85">
        <f t="shared" si="18"/>
        <v>22656514.66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169558</v>
      </c>
      <c r="BJ53" s="85">
        <f t="shared" si="19"/>
        <v>0</v>
      </c>
      <c r="BK53" s="85">
        <f t="shared" si="19"/>
        <v>60000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5000000</v>
      </c>
      <c r="BP53" s="85">
        <f t="shared" si="19"/>
        <v>0</v>
      </c>
      <c r="BQ53" s="85">
        <f t="shared" si="19"/>
        <v>5000000</v>
      </c>
      <c r="BR53" s="85">
        <f t="shared" si="19"/>
        <v>2210000</v>
      </c>
      <c r="BS53" s="85">
        <f t="shared" si="19"/>
        <v>0</v>
      </c>
      <c r="BT53" s="85">
        <f t="shared" si="19"/>
        <v>2975602.05</v>
      </c>
      <c r="BU53" s="85">
        <f>BU8</f>
        <v>0</v>
      </c>
      <c r="BV53" s="101">
        <f>BV8+BV20+BV28+BV35+BV42+BV46+BV51</f>
        <v>25027058</v>
      </c>
      <c r="BW53" s="86">
        <f>BW20+BW28+BW35+BW42+BW46+BW51</f>
        <v>0</v>
      </c>
      <c r="BX53" s="86">
        <f>BX20+BX28+BX35+BX42+BX46+BX51</f>
        <v>32567102.740000002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103800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81700</v>
      </c>
      <c r="AC10" s="88">
        <v>0</v>
      </c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185500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1657000</v>
      </c>
      <c r="E11" s="88">
        <v>0</v>
      </c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6500</v>
      </c>
      <c r="AC11" s="88">
        <v>0</v>
      </c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1663500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71000</v>
      </c>
      <c r="E12" s="88">
        <v>0</v>
      </c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>
        <v>15210000</v>
      </c>
      <c r="AC12" s="88">
        <v>0</v>
      </c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15281000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600000</v>
      </c>
      <c r="AC13" s="88">
        <v>0</v>
      </c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600000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0</v>
      </c>
      <c r="E19" s="88">
        <v>0</v>
      </c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192058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192058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1831800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15898200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192058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17922058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0</v>
      </c>
      <c r="AC24" s="88">
        <v>0</v>
      </c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5000000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5000000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5000000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5000000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2210000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2210000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0</v>
      </c>
      <c r="BS50" s="88">
        <v>0</v>
      </c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2210000</v>
      </c>
      <c r="BS51" s="77">
        <f>BS49+BS50</f>
        <v>0</v>
      </c>
      <c r="BT51" s="76">
        <f>BT49+BT50</f>
        <v>0</v>
      </c>
      <c r="BU51" s="84"/>
      <c r="BV51" s="84">
        <f>BV49+BV50</f>
        <v>2210000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1831800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15898200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192058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5000000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2210000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25132058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103800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81700</v>
      </c>
      <c r="AC10" s="88">
        <v>0</v>
      </c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185500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1657000</v>
      </c>
      <c r="E11" s="88">
        <v>0</v>
      </c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6500</v>
      </c>
      <c r="AC11" s="88">
        <v>0</v>
      </c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1663500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71000</v>
      </c>
      <c r="E12" s="88">
        <v>0</v>
      </c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>
        <v>15373000</v>
      </c>
      <c r="AC12" s="88">
        <v>0</v>
      </c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15444000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600000</v>
      </c>
      <c r="AC13" s="88">
        <v>0</v>
      </c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600000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0</v>
      </c>
      <c r="E19" s="88">
        <v>0</v>
      </c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192058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192058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1831800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16061200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192058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18085058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0</v>
      </c>
      <c r="AC24" s="88">
        <v>0</v>
      </c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5000000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5000000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5000000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5000000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2210000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2210000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0</v>
      </c>
      <c r="BS50" s="88">
        <v>0</v>
      </c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2210000</v>
      </c>
      <c r="BS51" s="77">
        <f>BS49+BS50</f>
        <v>0</v>
      </c>
      <c r="BT51" s="76">
        <f>BT49+BT50</f>
        <v>0</v>
      </c>
      <c r="BU51" s="84"/>
      <c r="BV51" s="84">
        <f>BV49+BV50</f>
        <v>2210000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1831800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16061200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192058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5000000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2210000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25295058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IF((Spese_Rendiconto_Anno0!BV53+Spese_Rendiconto_Anno0!BW53-Entrate_Rendiconto_Anno0!D58)&lt;0,Entrate_Rendiconto_Anno0!D58-Spese_Rendiconto_Anno0!BV53-Spese_Rendiconto_Anno0!BW53,0)</f>
        <v>0</v>
      </c>
      <c r="BW54" s="92"/>
      <c r="BX54" s="93">
        <f>IF((Spese_Rendiconto_Anno0!BX53-Entrate_Rendiconto_Anno0!E58)&lt;0,Entrate_Rendiconto_Anno0!E58-Spese_Rendiconto_Anno0!BX53,0)</f>
        <v>0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2018-01-08T10:14:40Z</dcterms:modified>
  <cp:category/>
  <cp:version/>
  <cp:contentType/>
  <cp:contentStatus/>
</cp:coreProperties>
</file>