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<sst xmlns="http://schemas.openxmlformats.org/spreadsheetml/2006/main" count="870" uniqueCount="149">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</sst>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1032025.6</v>
      </c>
      <c r="E7" s="40"/>
    </row>
    <row r="8" spans="2:5" ht="15.75" thickBot="1">
      <c r="B8" s="9"/>
      <c r="C8" s="6" t="s">
        <v>7</v>
      </c>
      <c r="D8" s="41"/>
      <c r="E8" s="42">
        <v>932785.07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14685412.72999995</v>
      </c>
      <c r="E18" s="45">
        <v>14411660.350000016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14685412.72999995</v>
      </c>
      <c r="E23" s="51">
        <f>E18+E19+E20+E21+E22</f>
        <v>14411660.350000016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0.94</v>
      </c>
      <c r="E27" s="45">
        <v>0.94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2840995.59</v>
      </c>
      <c r="E29" s="50">
        <v>3215858.74</v>
      </c>
    </row>
    <row r="30" spans="2:5" ht="15.75" thickBot="1">
      <c r="B30" s="16">
        <v>30000</v>
      </c>
      <c r="C30" s="15" t="s">
        <v>32</v>
      </c>
      <c r="D30" s="48">
        <f>D25+D26+D27+D28+D29</f>
        <v>2840996.53</v>
      </c>
      <c r="E30" s="51">
        <f>E25+E26+E27+E28+E29</f>
        <v>3215859.68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>
        <v>0</v>
      </c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1088229.44</v>
      </c>
      <c r="E54" s="45">
        <v>1088229.44</v>
      </c>
    </row>
    <row r="55" spans="2:5" ht="15">
      <c r="B55" s="13">
        <v>90200</v>
      </c>
      <c r="C55" s="54" t="s">
        <v>62</v>
      </c>
      <c r="D55" s="60">
        <v>363574.32</v>
      </c>
      <c r="E55" s="61">
        <v>363574.32</v>
      </c>
    </row>
    <row r="56" spans="2:5" ht="15.75" thickBot="1">
      <c r="B56" s="16">
        <v>90000</v>
      </c>
      <c r="C56" s="15" t="s">
        <v>63</v>
      </c>
      <c r="D56" s="48">
        <f>D54+D55</f>
        <v>1451803.76</v>
      </c>
      <c r="E56" s="51">
        <f>E54+E55</f>
        <v>1451803.76</v>
      </c>
    </row>
    <row r="57" spans="2:5" ht="16.5" thickBot="1" thickTop="1">
      <c r="B57" s="110" t="s">
        <v>64</v>
      </c>
      <c r="C57" s="111"/>
      <c r="D57" s="52">
        <f>D16+D23+D30+D37+D43+D49+D52+D56</f>
        <v>18978213.01999995</v>
      </c>
      <c r="E57" s="55">
        <f>E16+E23+E30+E37+E43+E49+E52+E56</f>
        <v>19079323.790000018</v>
      </c>
    </row>
    <row r="58" spans="2:5" ht="16.5" thickBot="1" thickTop="1">
      <c r="B58" s="110" t="s">
        <v>65</v>
      </c>
      <c r="C58" s="111"/>
      <c r="D58" s="52">
        <f>D57+D5+D6+D7+D8</f>
        <v>20010238.619999953</v>
      </c>
      <c r="E58" s="55">
        <f>E57+E5+E6+E7+E8</f>
        <v>20012108.860000018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IF((Spese_Rendiconto_2017!BV53+Spese_Rendiconto_2017!BW53-Entrate_Rendiconto_2017!D58)&gt;0,Spese_Rendiconto_2017!BV53+Spese_Rendiconto_2017!BW53-Entrate_Rendiconto_2017!D58,0)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85973.43</v>
      </c>
      <c r="E10" s="88">
        <v>0</v>
      </c>
      <c r="F10" s="89">
        <v>84183.85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19331.73</v>
      </c>
      <c r="AC10" s="88">
        <v>0</v>
      </c>
      <c r="AD10" s="89">
        <v>18744.94</v>
      </c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105305.15999999999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102928.79000000001</v>
      </c>
    </row>
    <row r="11" spans="2:76" ht="15">
      <c r="B11" s="13">
        <v>102</v>
      </c>
      <c r="C11" s="25" t="s">
        <v>92</v>
      </c>
      <c r="D11" s="87">
        <v>1431520.53</v>
      </c>
      <c r="E11" s="88">
        <v>0</v>
      </c>
      <c r="F11" s="89">
        <v>1354902.46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1303.81</v>
      </c>
      <c r="AC11" s="88">
        <v>0</v>
      </c>
      <c r="AD11" s="89">
        <v>1197.99</v>
      </c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1432824.34</v>
      </c>
      <c r="BW11" s="76">
        <f t="shared" si="1"/>
        <v>0</v>
      </c>
      <c r="BX11" s="78">
        <f t="shared" si="2"/>
        <v>1356100.45</v>
      </c>
    </row>
    <row r="12" spans="2:76" ht="15">
      <c r="B12" s="13">
        <v>103</v>
      </c>
      <c r="C12" s="25" t="s">
        <v>93</v>
      </c>
      <c r="D12" s="87">
        <v>56892.82</v>
      </c>
      <c r="E12" s="88">
        <v>0</v>
      </c>
      <c r="F12" s="89">
        <v>70226.97</v>
      </c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14868028.200000001</v>
      </c>
      <c r="AC12" s="88">
        <v>0</v>
      </c>
      <c r="AD12" s="89">
        <v>15301533.410000002</v>
      </c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14924921.020000001</v>
      </c>
      <c r="BW12" s="76">
        <f t="shared" si="1"/>
        <v>0</v>
      </c>
      <c r="BX12" s="78">
        <f t="shared" si="2"/>
        <v>15371760.380000003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>
        <v>0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1054544.79</v>
      </c>
      <c r="AC13" s="88">
        <v>0</v>
      </c>
      <c r="AD13" s="89">
        <v>311014.84</v>
      </c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1054544.79</v>
      </c>
      <c r="BW13" s="76">
        <f t="shared" si="1"/>
        <v>0</v>
      </c>
      <c r="BX13" s="78">
        <f t="shared" si="2"/>
        <v>311014.84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>
        <v>0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1574386.78</v>
      </c>
      <c r="E20" s="77">
        <f t="shared" si="3"/>
        <v>0</v>
      </c>
      <c r="F20" s="78">
        <f t="shared" si="3"/>
        <v>1509313.28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15943208.530000001</v>
      </c>
      <c r="AC20" s="77">
        <f t="shared" si="3"/>
        <v>0</v>
      </c>
      <c r="AD20" s="76">
        <f t="shared" si="3"/>
        <v>15632491.180000002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17517595.310000002</v>
      </c>
      <c r="BW20" s="76">
        <f>BW10+BW11+BW12+BW13+BW14+BW15+BW16+BW17+BW18+BW19</f>
        <v>0</v>
      </c>
      <c r="BX20" s="94">
        <f>BX10+BX11+BX12+BX13+BX14+BX15+BX16+BX17+BX18+BX19</f>
        <v>17141804.46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>
        <v>0</v>
      </c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>
        <v>5075.2</v>
      </c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5075.2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5075.2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5075.2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1088229.44</v>
      </c>
      <c r="BS49" s="88">
        <v>0</v>
      </c>
      <c r="BT49" s="100">
        <v>977137.3</v>
      </c>
      <c r="BU49" s="75"/>
      <c r="BV49" s="84">
        <f aca="true" t="shared" si="15" ref="BV49:BX50">D49+G49+J49+M49+P49+S49+V49+Y49+AB49+AE49+AH49+AK49+AN49+AQ49+AT49+AW49+AZ49+BC49+BF49+BI49+BL49+BO49+BR49</f>
        <v>1088229.44</v>
      </c>
      <c r="BW49" s="76">
        <f t="shared" si="15"/>
        <v>0</v>
      </c>
      <c r="BX49" s="78">
        <f t="shared" si="15"/>
        <v>977137.3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363574.32</v>
      </c>
      <c r="BS50" s="88">
        <v>0</v>
      </c>
      <c r="BT50" s="100">
        <v>465886.16</v>
      </c>
      <c r="BU50" s="75"/>
      <c r="BV50" s="84">
        <f t="shared" si="15"/>
        <v>363574.32</v>
      </c>
      <c r="BW50" s="76">
        <f t="shared" si="15"/>
        <v>0</v>
      </c>
      <c r="BX50" s="78">
        <f t="shared" si="15"/>
        <v>465886.16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1451803.76</v>
      </c>
      <c r="BS51" s="77">
        <f>BS49+BS50</f>
        <v>0</v>
      </c>
      <c r="BT51" s="76">
        <f>BT49+BT50</f>
        <v>1443023.46</v>
      </c>
      <c r="BU51" s="84"/>
      <c r="BV51" s="84">
        <f>BV49+BV50</f>
        <v>1451803.76</v>
      </c>
      <c r="BW51" s="76">
        <f>BW49+BW50</f>
        <v>0</v>
      </c>
      <c r="BX51" s="94">
        <f>BX49+BX50</f>
        <v>1443023.46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1574386.78</v>
      </c>
      <c r="E53" s="85">
        <f t="shared" si="18"/>
        <v>0</v>
      </c>
      <c r="F53" s="85">
        <f t="shared" si="18"/>
        <v>1509313.28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15943208.530000001</v>
      </c>
      <c r="AC53" s="85">
        <f t="shared" si="18"/>
        <v>0</v>
      </c>
      <c r="AD53" s="85">
        <f t="shared" si="18"/>
        <v>15637566.38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1451803.76</v>
      </c>
      <c r="BS53" s="85">
        <f t="shared" si="19"/>
        <v>0</v>
      </c>
      <c r="BT53" s="85">
        <f t="shared" si="19"/>
        <v>1443023.46</v>
      </c>
      <c r="BU53" s="85">
        <f>BU8</f>
        <v>0</v>
      </c>
      <c r="BV53" s="101">
        <f>BV8+BV20+BV28+BV35+BV42+BV46+BV51</f>
        <v>18969399.070000004</v>
      </c>
      <c r="BW53" s="86">
        <f>BW20+BW28+BW35+BW42+BW46+BW51</f>
        <v>0</v>
      </c>
      <c r="BX53" s="86">
        <f>BX20+BX28+BX35+BX42+BX46+BX51</f>
        <v>18589903.12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IF((Spese_Rendiconto_2017!BV53+Spese_Rendiconto_2017!BW53-Entrate_Rendiconto_2017!D58)&lt;0,Entrate_Rendiconto_2017!D58-Spese_Rendiconto_2017!BV53-Spese_Rendiconto_2017!BW53,0)</f>
        <v>1040839.5499999486</v>
      </c>
      <c r="BW54" s="92"/>
      <c r="BX54" s="93">
        <f>IF((Spese_Rendiconto_2017!BX53-Entrate_Rendiconto_2017!E58)&lt;0,Entrate_Rendiconto_2017!E58-Spese_Rendiconto_2017!BX53,0)</f>
        <v>1422205.740000017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2018-05-02T07:34:12Z</dcterms:modified>
  <cp:category/>
  <cp:version/>
  <cp:contentType/>
  <cp:contentStatus/>
</cp:coreProperties>
</file>