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45" activeTab="1"/>
  </bookViews>
  <sheets>
    <sheet name="COSTITUZIONE " sheetId="1" r:id="rId1"/>
    <sheet name="UTILIZZO" sheetId="2" r:id="rId2"/>
    <sheet name="ART. 68 C.3 E ART. 69" sheetId="3" r:id="rId3"/>
  </sheets>
  <definedNames>
    <definedName name="_xlnm.Print_Area" localSheetId="0">'COSTITUZIONE '!$A$2:$B$55</definedName>
  </definedNames>
  <calcPr fullCalcOnLoad="1"/>
</workbook>
</file>

<file path=xl/sharedStrings.xml><?xml version="1.0" encoding="utf-8"?>
<sst xmlns="http://schemas.openxmlformats.org/spreadsheetml/2006/main" count="131" uniqueCount="128">
  <si>
    <t>DESCRIZIONE</t>
  </si>
  <si>
    <t>Risorse stabili</t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</si>
  <si>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</si>
  <si>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</si>
  <si>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t>TOTALE RISORSE STABILI</t>
  </si>
  <si>
    <t>Risorse variabili soggette al limite</t>
  </si>
  <si>
    <t>Totale Risorse variabili soggette al limite</t>
  </si>
  <si>
    <t>Risorse variabili NON soggette al limite</t>
  </si>
  <si>
    <t>Totale Risorse variabili NON soggette al limite</t>
  </si>
  <si>
    <t>CONSOLIDAMENTO DECURTAZIONE ANNI 2011-2014 DAL 2015 IN POI</t>
  </si>
  <si>
    <t>TOTALE RISORSE VARIABILI</t>
  </si>
  <si>
    <r>
      <t xml:space="preserve">RIDUZIONE FONDO PER POSIZIONI ORGANIZZATIVE ENTI SENZA DIRIGENZA - </t>
    </r>
    <r>
      <rPr>
        <b/>
        <i/>
        <sz val="8"/>
        <color indexed="10"/>
        <rFont val="Arial"/>
        <family val="2"/>
      </rPr>
      <t>(ARAN RAL294)</t>
    </r>
  </si>
  <si>
    <r>
      <t xml:space="preserve">RISPARMI EX ART. 2 C. 3 D.LGS 165/2001 </t>
    </r>
    <r>
      <rPr>
        <b/>
        <i/>
        <sz val="8"/>
        <color indexed="62"/>
        <rFont val="Arial"/>
        <family val="2"/>
      </rPr>
      <t>(ART. 67  C. 2 Lett. d) CCNL 2016-18)</t>
    </r>
  </si>
  <si>
    <t>RIDUZIONE FONDO PER PERSONALE ATA</t>
  </si>
  <si>
    <t xml:space="preserve">"FONDO" POSIZIONI ORGANIZZATIVE FINANZIATO DA  BILANCIO IN ENTI SENZA LA DIRIGENZA  </t>
  </si>
  <si>
    <t>(2) Sponsorizzazioni, accordi di collaborazione ecc. riferiti ad attività ordinariamente rese, per convenzioni o accordi pre-D.L. n. 78/2010.</t>
  </si>
  <si>
    <t>(3) Escluse le poste individuate tra le risorse variabili non soggette al limite.</t>
  </si>
  <si>
    <t>(5) Compensi derivanti da cause con vittoria di spese a carico della controparte, acquisite in entrata al bilancio dell'ente</t>
  </si>
  <si>
    <t>(6) Sponsorizzazioni, accordi di collaborazione ecc. riferiti ad attività non ordinariamente rese, per convenzioni o accordi post-D.L. n. 78/2010</t>
  </si>
  <si>
    <t>(1) Tutti gli importi vanno indicati in euro e al netto degli oneri sociali (contributi ed IRAP) a carico del datore di lavoro.</t>
  </si>
  <si>
    <t>(4) Compensi derivanti da cause con spese compensate (posizione non condivisa dalla Corte dei conti, da ultimo sez. Piemonte, parere n. 20/2018)</t>
  </si>
  <si>
    <t>(7) Nel rispetto delle condizioni dettate dalla Sezione delle Autonomie della Corte dei conti, delibera n. 34/2016)</t>
  </si>
  <si>
    <t>NOTE DA 1 A 6: FONTE ARAN-RGS</t>
  </si>
  <si>
    <t>(8) In attesa della pronuncia della Sezione delle Autonomie della Corte dei conti</t>
  </si>
  <si>
    <r>
      <t xml:space="preserve">NUOVI SERVIZI E RIORGANIZZAZIONI SENZA AUMENTO DOT. ORGANICA - (ART.15, C.5, CCNL 1998-2001 PARTE VARIABILE) </t>
    </r>
    <r>
      <rPr>
        <b/>
        <i/>
        <sz val="8"/>
        <color indexed="56"/>
        <rFont val="Arial"/>
        <family val="2"/>
      </rPr>
      <t>(ART. 67 C.5 Lett. b) CCNL 2016-18)</t>
    </r>
  </si>
  <si>
    <r>
      <rPr>
        <b/>
        <i/>
        <vertAlign val="superscript"/>
        <sz val="14"/>
        <color indexed="56"/>
        <rFont val="Arial"/>
        <family val="2"/>
      </rPr>
      <t xml:space="preserve">(*) </t>
    </r>
    <r>
      <rPr>
        <b/>
        <i/>
        <vertAlign val="superscript"/>
        <sz val="11"/>
        <color indexed="56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l'incrmento non è soggetto al limite della disposizione stessa.</t>
    </r>
  </si>
  <si>
    <t>TOTALE RISORSE DISPONIBILI</t>
  </si>
  <si>
    <r>
      <t xml:space="preserve">INDENNITÀ DI COMPARTO QUOTA CARICO FONDO </t>
    </r>
    <r>
      <rPr>
        <b/>
        <i/>
        <sz val="8"/>
        <color indexed="56"/>
        <rFont val="Arial"/>
        <family val="2"/>
      </rPr>
      <t>(ART. 68 C.1 CCNL 2016-18)</t>
    </r>
  </si>
  <si>
    <r>
      <t xml:space="preserve">INDENNITÀ PERSONALE EDUCATIVO ASILI NIDO </t>
    </r>
    <r>
      <rPr>
        <i/>
        <sz val="8"/>
        <rFont val="Arial"/>
        <family val="2"/>
      </rPr>
      <t>(ART. 31 C.7, SECONDO PERIODO,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</si>
  <si>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r>
      <t xml:space="preserve">INDENNITÀ EX VIII QF NON TITOLARE PO </t>
    </r>
    <r>
      <rPr>
        <i/>
        <sz val="8"/>
        <rFont val="Arial"/>
        <family val="2"/>
      </rPr>
      <t>(ART. 37 C.4 CCNL 06.07.1995)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</si>
  <si>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t>DA PARTE STABILE</t>
  </si>
  <si>
    <r>
      <t xml:space="preserve">PREMI CORRELATI ALLA PERFORMANCE ORGANIZZATIVA </t>
    </r>
    <r>
      <rPr>
        <b/>
        <i/>
        <sz val="8"/>
        <color indexed="56"/>
        <rFont val="Arial"/>
        <family val="2"/>
      </rPr>
      <t>(ART. 68 C.2 Lett. a) CCNL 2016-18)</t>
    </r>
  </si>
  <si>
    <r>
      <t xml:space="preserve">INDENNITÀ TURNO, REPERIBILITA' E COMPENSI 24 C.1 CCNL 14.09.2000  </t>
    </r>
    <r>
      <rPr>
        <b/>
        <i/>
        <sz val="8"/>
        <color indexed="56"/>
        <rFont val="Arial"/>
        <family val="2"/>
      </rPr>
      <t>(ART. 68 C.2, Lett. d) CCNL 2016-18)</t>
    </r>
  </si>
  <si>
    <r>
      <t xml:space="preserve">PROGRESSIONI ORIZZONTALI ANNI PRECEDENTI </t>
    </r>
    <r>
      <rPr>
        <b/>
        <i/>
        <sz val="8"/>
        <color indexed="56"/>
        <rFont val="Arial"/>
        <family val="2"/>
      </rPr>
      <t>(ART. 68 C.1 CCNL 2016-18)</t>
    </r>
  </si>
  <si>
    <r>
      <t xml:space="preserve">PROGRESSIONI ORIZZONTALI CON DECORRENZA NELL'ANNO DI RIFERIMENTO </t>
    </r>
    <r>
      <rPr>
        <b/>
        <i/>
        <sz val="8"/>
        <color indexed="56"/>
        <rFont val="Arial"/>
        <family val="2"/>
      </rPr>
      <t>(ART. 68 C.2 Lett. j) CCNL 2016-18)</t>
    </r>
  </si>
  <si>
    <r>
      <t>COMPENSI SPECIFICHE RESPONSABILITA'</t>
    </r>
    <r>
      <rPr>
        <b/>
        <i/>
        <sz val="8"/>
        <color indexed="56"/>
        <rFont val="Arial"/>
        <family val="2"/>
      </rPr>
      <t xml:space="preserve">  (ART. 68 C.2, Lett. e) E ART. 70- QUINQUIES CCNL 2016-18)</t>
    </r>
  </si>
  <si>
    <r>
      <rPr>
        <b/>
        <sz val="9"/>
        <color indexed="56"/>
        <rFont val="Arial"/>
        <family val="2"/>
      </rPr>
      <t>INDENNITA' DI FUNZIONE POLIZIA LOCALE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C.2, Lett. f) E ART. 56-SEXIES CCNL 2016-18)</t>
    </r>
  </si>
  <si>
    <r>
      <t xml:space="preserve">COMPENSI AI MESSI NOTIFICATORI </t>
    </r>
    <r>
      <rPr>
        <i/>
        <sz val="8"/>
        <rFont val="Arial"/>
        <family val="2"/>
      </rPr>
      <t xml:space="preserve"> (ART. 54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 Lett.h) E ART. 67 C.3 Lett.f) CCNL 2016-18)</t>
    </r>
  </si>
  <si>
    <t xml:space="preserve">PARTE PREVALENTE RISORSE ART. 67 C. 3, CON ESCLUSIONE RISORSE PER SPECIFICHE DISPOSIZIONI  DI LEGGE E PER MESSI NOTIFICATORI </t>
  </si>
  <si>
    <t>TOTALE RISORSE UTILIZZATE DA FONDO RISORSE DECENTRATE</t>
  </si>
  <si>
    <t>RETRIBUZIONI DI POSIZIONE E RISULTATO POSIZIONI ORGANIZZATIVE</t>
  </si>
  <si>
    <t>TOTALE FINALE</t>
  </si>
  <si>
    <r>
      <t>UTILIZZO RISORSE DECENTRATE CON CCNL 2016-2018</t>
    </r>
    <r>
      <rPr>
        <b/>
        <sz val="9"/>
        <rFont val="Arial"/>
        <family val="2"/>
      </rPr>
      <t xml:space="preserve"> (1)</t>
    </r>
  </si>
  <si>
    <r>
      <t xml:space="preserve">PREMI CORRELATI ALLA PERFORMANCE INDIVIDUALE </t>
    </r>
    <r>
      <rPr>
        <b/>
        <i/>
        <sz val="8"/>
        <color indexed="56"/>
        <rFont val="Arial"/>
        <family val="2"/>
      </rPr>
      <t xml:space="preserve">(ART. 68 C.2 Lett. b) CCNL 2016-18) </t>
    </r>
    <r>
      <rPr>
        <b/>
        <i/>
        <sz val="8"/>
        <color indexed="60"/>
        <rFont val="Arial"/>
        <family val="2"/>
      </rPr>
      <t>ALMENO 30% DELLE RISORSE EX ART. 67 C.3, CON APPLICAZIONE DIFFERENZIAZIONE DI CUI ALL'ART. 69 (MAGGIORAZIONE PER LE VALUTAZIONE PiU' ELEVATE NON INFERIORE AL 30% MEDIA)</t>
    </r>
  </si>
  <si>
    <t xml:space="preserve">DAL 2018 IMPORTO UNICO CONSOLIDATO  ANNO 2017 (ART. 67 C.1 CCNL 16-18) </t>
  </si>
  <si>
    <r>
      <t xml:space="preserve">a) SPONSORIZZAZIONI, ACCORDI COLLABORAZIONE, ECC. - </t>
    </r>
    <r>
      <rPr>
        <i/>
        <sz val="8"/>
        <rFont val="Arial"/>
        <family val="2"/>
      </rPr>
      <t>(ART. 43, L. 449/1997; ART. 15, C.1, lett. D), CCNL 1998-2001)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(2)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67 C.3 Lett.a) CCNL 2016-18)</t>
    </r>
  </si>
  <si>
    <r>
      <t xml:space="preserve">b) RISORSE PIANI RAZIONALIZZAZIONE E RIQUALIFICAZIONE SPESA - </t>
    </r>
    <r>
      <rPr>
        <i/>
        <sz val="8"/>
        <rFont val="Arial"/>
        <family val="2"/>
      </rPr>
      <t>(ART. 15, COMMA 1, lett. K); ART. 16, COMMI 4 E 5, DL 98/2011)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(7)</t>
    </r>
    <r>
      <rPr>
        <sz val="9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>(ART. 67 C.3 Lett.b) CCNL 2016-18)</t>
    </r>
  </si>
  <si>
    <r>
      <t xml:space="preserve">d) IMPORTO UNA TANTUM FRAZIONE RIA PARI ALLE MENSILITA' RESIDUE DOPO CESSAZIONE, ANNO SUCCESS. CESSAZIONE  </t>
    </r>
    <r>
      <rPr>
        <b/>
        <i/>
        <sz val="8"/>
        <color indexed="56"/>
        <rFont val="Arial"/>
        <family val="2"/>
      </rPr>
      <t>(ART. 67 C.3 Lett.d) CCNL 2016-18)</t>
    </r>
    <r>
      <rPr>
        <b/>
        <sz val="9"/>
        <color indexed="56"/>
        <rFont val="Arial"/>
        <family val="2"/>
      </rPr>
      <t xml:space="preserve"> </t>
    </r>
  </si>
  <si>
    <r>
      <t xml:space="preserve">e) ECONOMIE FONDO STRAORDINARIO ACC. A CONSUNTIVO - </t>
    </r>
    <r>
      <rPr>
        <i/>
        <sz val="8"/>
        <rFont val="Arial"/>
        <family val="2"/>
      </rPr>
      <t>(ART. 14, C.4, CCNL 1998-2001)</t>
    </r>
    <r>
      <rPr>
        <sz val="9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>(ART. 67 C.3 Lett.e) CCNL 2016-18) ANNO SUCCESSIVO</t>
    </r>
  </si>
  <si>
    <r>
      <t xml:space="preserve">h) INTEGRAZIONE 1,2% - </t>
    </r>
    <r>
      <rPr>
        <i/>
        <sz val="8"/>
        <rFont val="Arial"/>
        <family val="2"/>
      </rPr>
      <t>(ART. 15, C.2, CCNL 1998-2001)</t>
    </r>
    <r>
      <rPr>
        <sz val="9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>(ART. 67 C.3 Lett.h) e C.4 CCNL 2016-18) SOLO VERIFICA SUSSISTENZA RELATIVA CAPACITA' DI SPESA</t>
    </r>
  </si>
  <si>
    <r>
      <t xml:space="preserve">i)  NUOVI SERVIZI E RIORG. SENZA AUMENTO DOT. ORGANICA - (ART.15, C.5, CCNL 1998-2001 PARTE VARIABILE) </t>
    </r>
    <r>
      <rPr>
        <b/>
        <i/>
        <sz val="8"/>
        <color indexed="56"/>
        <rFont val="Arial"/>
        <family val="2"/>
      </rPr>
      <t>(ART. 67  C. 3 Lett. i) e C.5 Lett. b) CCNL 2016-18)</t>
    </r>
  </si>
  <si>
    <r>
      <t xml:space="preserve">j) EVENTUALI MAGGIORI RISORSE OLTRE LIMITE ART. 23 C.2 D.LGS. 75/2017 SE APPOSITO DPCM </t>
    </r>
    <r>
      <rPr>
        <b/>
        <i/>
        <sz val="9"/>
        <color indexed="56"/>
        <rFont val="Arial"/>
        <family val="2"/>
      </rPr>
      <t>(ART. 67 C.3 Lett.j) e C.9 CCNL 2016-18)</t>
    </r>
  </si>
  <si>
    <t>RIDUZIONE FONDO PER PROCESSI ESTERNALIZZAZIONE (**)</t>
  </si>
  <si>
    <r>
      <rPr>
        <b/>
        <i/>
        <vertAlign val="superscript"/>
        <sz val="14"/>
        <color indexed="10"/>
        <rFont val="Arial"/>
        <family val="2"/>
      </rPr>
      <t xml:space="preserve">(**) </t>
    </r>
    <r>
      <rPr>
        <b/>
        <i/>
        <vertAlign val="superscript"/>
        <sz val="11"/>
        <color indexed="10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la riduzione abbassa, in misura corrispondente, anche il limite dettato dalla disposizione stessa.</t>
    </r>
  </si>
  <si>
    <r>
      <rPr>
        <b/>
        <sz val="9"/>
        <color indexed="56"/>
        <rFont val="Arial"/>
        <family val="2"/>
      </rPr>
      <t>k) INTEGRAZIONE PARTE VARIABILE PER TRASFERIMENTO PERSONALE MESI RESIDUI DELL'ANNO DEL TRASFERIMENTO</t>
    </r>
    <r>
      <rPr>
        <b/>
        <i/>
        <sz val="9"/>
        <color indexed="56"/>
        <rFont val="Arial"/>
        <family val="2"/>
      </rPr>
      <t xml:space="preserve"> (ART. 67 C.3 Lett.k) CCNL 2016-18) </t>
    </r>
  </si>
  <si>
    <r>
      <t xml:space="preserve">a) PREMI CORRELATI ALLA PERFORMANCE ORGANIZZATIVA </t>
    </r>
    <r>
      <rPr>
        <b/>
        <i/>
        <sz val="8"/>
        <color indexed="56"/>
        <rFont val="Arial"/>
        <family val="2"/>
      </rPr>
      <t>(ART. 68 C.2 Lett. a) CCNL 2016-18)</t>
    </r>
  </si>
  <si>
    <r>
      <t xml:space="preserve">c) INDENNITÀ CONDIZIONI DI LAVORO </t>
    </r>
    <r>
      <rPr>
        <b/>
        <i/>
        <sz val="8"/>
        <color indexed="56"/>
        <rFont val="Arial"/>
        <family val="2"/>
      </rPr>
      <t>(ART. 68 C.2 Lett.c) e art. 70-bis CCNL 2016-18)</t>
    </r>
  </si>
  <si>
    <r>
      <t xml:space="preserve">d) INDENNITÀ TURNO, REPERIBILITA' E COMPENSI 24 C.1 CCNL 14.09.2000  </t>
    </r>
    <r>
      <rPr>
        <b/>
        <i/>
        <sz val="8"/>
        <color indexed="56"/>
        <rFont val="Arial"/>
        <family val="2"/>
      </rPr>
      <t>(ART. 68 C.2, Lett. d) CCNL 2016-18)</t>
    </r>
  </si>
  <si>
    <r>
      <t>e) COMPENSI SPECIFICHE RESPONSABILITA'</t>
    </r>
    <r>
      <rPr>
        <b/>
        <i/>
        <sz val="8"/>
        <color indexed="56"/>
        <rFont val="Arial"/>
        <family val="2"/>
      </rPr>
      <t xml:space="preserve">  (ART. 68 C.2, Lett. e) E ART. 70- QUINQUIES CCNL 2016-18)</t>
    </r>
  </si>
  <si>
    <r>
      <rPr>
        <b/>
        <sz val="9"/>
        <color indexed="56"/>
        <rFont val="Arial"/>
        <family val="2"/>
      </rPr>
      <t>f) INDENNITA' DI FUNZIONE POLIZIA LOCALE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C.2, Lett. f) E ART. 56-SEXIES CCNL 2016-18)</t>
    </r>
  </si>
  <si>
    <r>
      <t xml:space="preserve">b) PREMI CORRELATI ALLA PERFORMANCE INDIVIDUALE </t>
    </r>
    <r>
      <rPr>
        <b/>
        <i/>
        <sz val="8"/>
        <color indexed="56"/>
        <rFont val="Arial"/>
        <family val="2"/>
      </rPr>
      <t xml:space="preserve">(ART. 68 C.2 Lett. b) CCNL 2016-18) </t>
    </r>
  </si>
  <si>
    <t>LA PARTE PREVALENTE DELLE RISPORSE DI CUI SOPRA E' DESTINATA ALLE SEGUENTI FINALITA':</t>
  </si>
  <si>
    <t>RISORSE ART. 67 COMMA 3 DA DESTINARSI ALLE FINALITA' DI CUI ALL'ART. 68 COMMA 3</t>
  </si>
  <si>
    <t xml:space="preserve">TOTALE     </t>
  </si>
  <si>
    <t xml:space="preserve">ANNO </t>
  </si>
  <si>
    <t>70% AI TRATTAMENTI ECONOMICI SOTTO INDICATI (ART. 68 COMMA 2)</t>
  </si>
  <si>
    <t>30% ALLA FINALITA' SOTTO INDICATA  (ART. 68 COMMA 2)</t>
  </si>
  <si>
    <t>c) numero dei dipendenti cui può essere attribuita la maggiorazione (% da definire  In contrattazione)</t>
  </si>
  <si>
    <t>a) Numero complessivo dipendenti valutatabili</t>
  </si>
  <si>
    <r>
      <t xml:space="preserve">cc) INDENNITÀ SERVIZIO ESTERNO POLIZIA LOCALE </t>
    </r>
    <r>
      <rPr>
        <b/>
        <i/>
        <sz val="8"/>
        <color indexed="56"/>
        <rFont val="Arial"/>
        <family val="2"/>
      </rPr>
      <t>(ART. 56-QUINQUIES CCNL 2016-18)</t>
    </r>
  </si>
  <si>
    <t>MECCANISMO DI CALCOLO RELATIVO ALL'ART. 69 (MAGGIORAZIONE DEL PREMIO, AD UNA LIMITATA QUOTA DI PERSONALE, IN  MISURA NON INFERIORE AL  30%  DEL VALORE MEDIO PRO-CAPITE  DEI PREMI ATTRIBUITI AL PERSONALE VALUTATO  POSITIVAMENTE)</t>
  </si>
  <si>
    <t>b) media individuale dei compensi attribuibili ai sensi dell'art. 68, comma 2, lett. b) (performance Individuale): somma a disposizione/n. dipendenti</t>
  </si>
  <si>
    <t>DECURTAZIONI DEL FONDO  ART. 23 COMMA 2 DEL D.LGS. 75/2017</t>
  </si>
  <si>
    <t>DECURTAZIONI DEL FONDO ART. 1 COMMA 236 LEGGE 208/2015</t>
  </si>
  <si>
    <t xml:space="preserve">TOTALE RISORSE DECENTRATE </t>
  </si>
  <si>
    <t>TOTALE  DEPURATO DELLE VOCI NON SOGGETTE AL VINCOLO E DELLE RIDUZIONI/DECURTAZIONI</t>
  </si>
  <si>
    <t xml:space="preserve">"FONDO" POSIZIONI ORGANIZZATIVE ENTI CON LA DIRIGENZA - DAL 2018  </t>
  </si>
  <si>
    <t xml:space="preserve">TOTALE CON PO DEPURATO DELLE VOCI NON SOGGETTE AL VINCOLO E DELLE RIDUZIONI/DECURTAZIONI    </t>
  </si>
  <si>
    <r>
      <t xml:space="preserve">RIDUZIONE FONDO, DAL 2018, IMPORTO PER POSIZIONI ORGANIZZATIVE DELL'ANNO 2017 - ENTI CON DIRIGENZA - </t>
    </r>
    <r>
      <rPr>
        <b/>
        <i/>
        <sz val="8"/>
        <color indexed="62"/>
        <rFont val="Arial"/>
        <family val="2"/>
      </rPr>
      <t>(ART. 67, C. 1, 2° PERIODO, CCNL 2016-18)</t>
    </r>
  </si>
  <si>
    <t>RECUP. FONDI ANNI PRECEDENTI (ART. 4 D.L. 16/2014 - CIRC. 10946 DEL 12.08.2014 - ART. 40 C. 3-QUINQUIES D.LGS. 165/2001 - ART. 67 C.11 CCNL 2016-18)</t>
  </si>
  <si>
    <t xml:space="preserve">TOTALE RISORSE UTILIZZATE PER LE FINALITA' DELL'ART. 68, C. 2 LETT. A, B, C, D, E, F  </t>
  </si>
  <si>
    <r>
      <t xml:space="preserve">INDENNITÀ SERVIZIO ESTERNO POLIZIA LOCALE </t>
    </r>
    <r>
      <rPr>
        <b/>
        <i/>
        <sz val="8"/>
        <color indexed="56"/>
        <rFont val="Arial"/>
        <family val="2"/>
      </rPr>
      <t>(ART. 68, C. 2, Lett. f) E ART. 56-QUATER CCNL 2016-18)</t>
    </r>
  </si>
  <si>
    <t xml:space="preserve">TOTALE RISORE UTILIZZATE DA PARTE STABILE </t>
  </si>
  <si>
    <r>
      <t>COMPENSI PREVISTI DA DISPOSIZIONI DI LEGGE E COMPENSI ISTAT</t>
    </r>
    <r>
      <rPr>
        <b/>
        <i/>
        <sz val="8"/>
        <color indexed="56"/>
        <rFont val="Arial"/>
        <family val="2"/>
      </rPr>
      <t xml:space="preserve"> (ART. 68 C.2 Lett.g), ART. 67 C.3 Lett.c) E art. 70-TER CCNL 2016-18)</t>
    </r>
    <r>
      <rPr>
        <sz val="9"/>
        <rFont val="Arial"/>
        <family val="2"/>
      </rPr>
      <t xml:space="preserve"> </t>
    </r>
  </si>
  <si>
    <r>
      <t xml:space="preserve">ECONOMIE FONDO ANNO PRECEDENTE - (ART. 17, C.5, CCNL 1998-2001) </t>
    </r>
    <r>
      <rPr>
        <b/>
        <i/>
        <sz val="8"/>
        <color indexed="62"/>
        <rFont val="Arial"/>
        <family val="2"/>
      </rPr>
      <t xml:space="preserve"> (ART. 68 C.1, ULTIMO PERIODO, CCNL 2016-18) </t>
    </r>
  </si>
  <si>
    <t>RISORSE DECENTRATE</t>
  </si>
  <si>
    <t>di cui:</t>
  </si>
  <si>
    <t>d) valore maggiorazione 30% della media individuale  (30%b)</t>
  </si>
  <si>
    <t>f) somma a disposizione per valutazione perf.  individuale di tutti i dipendenti (somma iniziale - e)</t>
  </si>
  <si>
    <t>e) valore maggiorazione 30% della media individuale moltiplicatao per n. dipendenti potenzialmente interessati dalla maggiorazione stessa (d*c): somma per maggiorazione</t>
  </si>
  <si>
    <t>valore  dipendenti senza maggiorazione</t>
  </si>
  <si>
    <t>valori dipendenti con maggiorazione</t>
  </si>
  <si>
    <t>COSTITUZIONE FONDO RISORSE DECENTRATE CON CCNL 2016-2018 (1)</t>
  </si>
  <si>
    <t xml:space="preserve">ALLEGATO A 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</si>
  <si>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  <r>
      <rPr>
        <sz val="8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 xml:space="preserve">(ART. 67 C.1, 1°PERIODO, CCNL 2016-18) </t>
    </r>
  </si>
  <si>
    <r>
      <t xml:space="preserve">INCREMENTI CCNL 2002-05 - </t>
    </r>
    <r>
      <rPr>
        <i/>
        <sz val="8"/>
        <rFont val="Arial"/>
        <family val="2"/>
      </rPr>
      <t>(ART. 32 CC. 1,2)</t>
    </r>
    <r>
      <rPr>
        <b/>
        <sz val="8"/>
        <color indexed="62"/>
        <rFont val="Arial"/>
        <family val="2"/>
      </rPr>
      <t xml:space="preserve"> </t>
    </r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</si>
  <si>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  <r>
      <rPr>
        <sz val="8"/>
        <rFont val="Arial"/>
        <family val="2"/>
      </rPr>
      <t xml:space="preserve">                       </t>
    </r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</si>
  <si>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  <r>
      <rPr>
        <b/>
        <i/>
        <sz val="8"/>
        <color indexed="62"/>
        <rFont val="Arial"/>
        <family val="2"/>
      </rPr>
      <t xml:space="preserve"> (ART. 67 C.2 Lett. g) CCNL 2016-18)</t>
    </r>
    <r>
      <rPr>
        <sz val="8"/>
        <rFont val="Arial"/>
        <family val="2"/>
      </rPr>
      <t xml:space="preserve">                                                                                </t>
    </r>
    <r>
      <rPr>
        <b/>
        <sz val="8"/>
        <color indexed="60"/>
        <rFont val="Arial"/>
        <family val="2"/>
      </rPr>
      <t>neutri gli incrementi successivi al 2016, perché finanziati da una corrispondente riduzione delle risorse per straordinario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</si>
  <si>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  <r>
      <rPr>
        <sz val="8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>(ART. 67 C.2 Lett. e) CCNL 2016-18) (*)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</si>
  <si>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  <r>
      <rPr>
        <sz val="8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>(ART. 67 C.5 Lett. a) CCNL 2016-18)</t>
    </r>
  </si>
  <si>
    <r>
      <t xml:space="preserve">EURO 83,20 PER UNITA' DI PERSONALE IN SERVIZIO AL 31.12.2015, A DECORRERE DAL 31.12.2018 E A VALERE DAL 2019 </t>
    </r>
    <r>
      <rPr>
        <b/>
        <i/>
        <sz val="8"/>
        <color indexed="62"/>
        <rFont val="Arial"/>
        <family val="2"/>
      </rPr>
      <t>(ART 67 C.2 Lett.a) CCNL 2016-18)</t>
    </r>
    <r>
      <rPr>
        <b/>
        <sz val="8"/>
        <color indexed="62"/>
        <rFont val="Arial"/>
        <family val="2"/>
      </rPr>
      <t xml:space="preserve">     </t>
    </r>
    <r>
      <rPr>
        <b/>
        <sz val="8"/>
        <color indexed="60"/>
        <rFont val="Arial"/>
        <family val="2"/>
      </rPr>
      <t>dichiarazione congiunta n. 5: fuori limite</t>
    </r>
  </si>
  <si>
    <r>
      <t xml:space="preserve">SPONSORIZZAZIONI, ACCORDI COLLABORAZIONE, ECC. - </t>
    </r>
    <r>
      <rPr>
        <i/>
        <sz val="8"/>
        <rFont val="Arial"/>
        <family val="2"/>
      </rPr>
      <t xml:space="preserve">(ART. 43, L. 449/1997; ART. 15, C.1, lett. D), CCNL 1998-2001) </t>
    </r>
    <r>
      <rPr>
        <sz val="8"/>
        <rFont val="Arial"/>
        <family val="2"/>
      </rPr>
      <t xml:space="preserve">(2) </t>
    </r>
    <r>
      <rPr>
        <b/>
        <i/>
        <sz val="8"/>
        <color indexed="56"/>
        <rFont val="Arial"/>
        <family val="2"/>
      </rPr>
      <t>(ART. 67 C.3 Lett.a) CCNL 2016-18)</t>
    </r>
  </si>
  <si>
    <r>
      <t xml:space="preserve">RECUPERO EVASIONE ICI - </t>
    </r>
    <r>
      <rPr>
        <i/>
        <sz val="8"/>
        <rFont val="Arial"/>
        <family val="2"/>
      </rPr>
      <t>(ART. 4, C.3, CCNL 2000-2001; ART. 3, C. 57, L.662/1996, ART. 59, C.1, lett. P), D.LGS 446/1997)</t>
    </r>
    <r>
      <rPr>
        <sz val="8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 xml:space="preserve"> (ART. 67 C.3 Lett.c) CCNL 2016-18)</t>
    </r>
  </si>
  <si>
    <r>
      <t xml:space="preserve">SPECIFICHE DISPOSIZIONI DI LEGGE - </t>
    </r>
    <r>
      <rPr>
        <i/>
        <sz val="8"/>
        <color indexed="8"/>
        <rFont val="Arial"/>
        <family val="2"/>
      </rPr>
      <t>(ART. 15 C. 1 lett. K) CCNL 1998-01)</t>
    </r>
    <r>
      <rPr>
        <sz val="8"/>
        <color indexed="8"/>
        <rFont val="Arial"/>
        <family val="2"/>
      </rPr>
      <t xml:space="preserve"> (3)  </t>
    </r>
    <r>
      <rPr>
        <b/>
        <i/>
        <sz val="8"/>
        <color indexed="56"/>
        <rFont val="Arial"/>
        <family val="2"/>
      </rPr>
      <t>(ART. 67 C.3 Lett.c) CCNL 2016-18)</t>
    </r>
  </si>
  <si>
    <r>
      <t xml:space="preserve">IMPORTO UNA TANTUM FRAZIONE RIA PARI ALLE MENSILITA' RESIDUE DOPO CESSAZIONE, ANNO SUCCESS. CESSAZIONE  </t>
    </r>
    <r>
      <rPr>
        <b/>
        <i/>
        <sz val="8"/>
        <color indexed="56"/>
        <rFont val="Arial"/>
        <family val="2"/>
      </rPr>
      <t>(ART. 67 C.3 Lett.d) CCNL 2016-18)</t>
    </r>
    <r>
      <rPr>
        <b/>
        <sz val="8"/>
        <color indexed="56"/>
        <rFont val="Arial"/>
        <family val="2"/>
      </rPr>
      <t xml:space="preserve"> </t>
    </r>
  </si>
  <si>
    <r>
      <t xml:space="preserve">INTEGRAZIONE 1,2% - </t>
    </r>
    <r>
      <rPr>
        <i/>
        <sz val="8"/>
        <rFont val="Arial"/>
        <family val="2"/>
      </rPr>
      <t>(ART. 15, C.2, CCNL 1998-2001)</t>
    </r>
    <r>
      <rPr>
        <sz val="8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>(ART. 67 C.3 Lett.h) e C.4 CCNL 2016-18) SOLO VERIFICA SUSSISTENZA RELATIVA CAPACITA' DI SPESA</t>
    </r>
  </si>
  <si>
    <r>
      <t xml:space="preserve">MESSI NOTIFICATORI - </t>
    </r>
    <r>
      <rPr>
        <i/>
        <sz val="8"/>
        <rFont val="Arial"/>
        <family val="2"/>
      </rPr>
      <t>(ART. 54, CCNL 14.9.2000)</t>
    </r>
    <r>
      <rPr>
        <sz val="8"/>
        <rFont val="Arial"/>
        <family val="2"/>
      </rPr>
      <t xml:space="preserve">  </t>
    </r>
    <r>
      <rPr>
        <b/>
        <sz val="8"/>
        <color indexed="56"/>
        <rFont val="Arial"/>
        <family val="2"/>
      </rPr>
      <t xml:space="preserve">(ART. 67 C.3 Lett.f) CCNL 2016-18) 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</si>
  <si>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14.9.2000)</t>
    </r>
    <r>
      <rPr>
        <sz val="8"/>
        <rFont val="Arial"/>
        <family val="2"/>
      </rPr>
      <t xml:space="preserve"> (4) </t>
    </r>
    <r>
      <rPr>
        <b/>
        <i/>
        <sz val="8"/>
        <color indexed="56"/>
        <rFont val="Arial"/>
        <family val="2"/>
      </rPr>
      <t>(ART. 67 C.3 Lett.c) CCNL 2016-18)</t>
    </r>
  </si>
  <si>
    <r>
      <t>INCENTIVI FUNZIONI TECNICHE (</t>
    </r>
    <r>
      <rPr>
        <i/>
        <sz val="8"/>
        <rFont val="Arial"/>
        <family val="2"/>
      </rPr>
      <t>ART. 113 DEL D.LGS. 50/2016)</t>
    </r>
    <r>
      <rPr>
        <sz val="8"/>
        <rFont val="Arial"/>
        <family val="2"/>
      </rPr>
      <t xml:space="preserve"> (8) </t>
    </r>
    <r>
      <rPr>
        <b/>
        <i/>
        <sz val="8"/>
        <color indexed="56"/>
        <rFont val="Arial"/>
        <family val="2"/>
      </rPr>
      <t xml:space="preserve">(DICHIARAZIONE CONGIUNTA N. 1 CCNL 2016-18- CDC sez.aut. Del. N. 6/2018) </t>
    </r>
    <r>
      <rPr>
        <b/>
        <i/>
        <sz val="8"/>
        <color indexed="10"/>
        <rFont val="Arial"/>
        <family val="2"/>
      </rPr>
      <t>dal 19.04.2016 al 31.12.2017</t>
    </r>
  </si>
  <si>
    <r>
      <t xml:space="preserve">ECONOMIE FONDO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17, C.5, CCNL 1998-2001)</t>
    </r>
    <r>
      <rPr>
        <sz val="8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 xml:space="preserve">(ART. 68 C.1, ULTIMO PERIODO, CCNL 2016-18) </t>
    </r>
  </si>
  <si>
    <r>
      <t xml:space="preserve">ECONOMIE FONDO STRAORDINARIO CONFLUITE - </t>
    </r>
    <r>
      <rPr>
        <i/>
        <sz val="8"/>
        <rFont val="Arial"/>
        <family val="2"/>
      </rPr>
      <t>(ART. 14, C.4, CCNL 1998-2001)</t>
    </r>
    <r>
      <rPr>
        <sz val="8"/>
        <rFont val="Arial"/>
        <family val="2"/>
      </rPr>
      <t xml:space="preserve">  </t>
    </r>
    <r>
      <rPr>
        <b/>
        <i/>
        <sz val="8"/>
        <color indexed="56"/>
        <rFont val="Arial"/>
        <family val="2"/>
      </rPr>
      <t>(ART. 67 C.3 Lett.e) CCNL 2016-18) ANNO SUCCESSIVO</t>
    </r>
  </si>
  <si>
    <r>
      <rPr>
        <b/>
        <sz val="8"/>
        <color indexed="56"/>
        <rFont val="Arial"/>
        <family val="2"/>
      </rPr>
      <t>INTEGRAZIONE PARTE VARIABILE PER TRASFERIMENTO PERSONALE MESI RESIDUI DELL'ANNO DEL TRASFERIMENTO</t>
    </r>
    <r>
      <rPr>
        <b/>
        <i/>
        <sz val="8"/>
        <color indexed="56"/>
        <rFont val="Arial"/>
        <family val="2"/>
      </rPr>
      <t xml:space="preserve"> (ART. 67 C.3 Lett.k) CCNL 2016-18) (*)</t>
    </r>
  </si>
  <si>
    <r>
      <t>INCENTIVI FUNZIONI TECNICHE (</t>
    </r>
    <r>
      <rPr>
        <i/>
        <sz val="8"/>
        <rFont val="Arial"/>
        <family val="2"/>
      </rPr>
      <t>ART. 113 DEL D.LGS. 50/2016)</t>
    </r>
    <r>
      <rPr>
        <sz val="8"/>
        <rFont val="Arial"/>
        <family val="2"/>
      </rPr>
      <t xml:space="preserve"> (8) </t>
    </r>
    <r>
      <rPr>
        <b/>
        <i/>
        <sz val="8"/>
        <color indexed="56"/>
        <rFont val="Arial"/>
        <family val="2"/>
      </rPr>
      <t>(DICHIARAZIONE CONGIUNTA N. 1 CCNL 2016-18- CDC sez.aut. Del. N. 6/2018)</t>
    </r>
    <r>
      <rPr>
        <b/>
        <i/>
        <sz val="8"/>
        <color indexed="10"/>
        <rFont val="Arial"/>
        <family val="2"/>
      </rPr>
      <t xml:space="preserve"> dal 01.01.2018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</si>
  <si>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14/9/2000)</t>
    </r>
    <r>
      <rPr>
        <sz val="8"/>
        <rFont val="Arial"/>
        <family val="2"/>
      </rPr>
      <t xml:space="preserve"> (5) </t>
    </r>
    <r>
      <rPr>
        <b/>
        <i/>
        <sz val="8"/>
        <color indexed="56"/>
        <rFont val="Arial"/>
        <family val="2"/>
      </rPr>
      <t>(ART. 67 C.3 Lett.c) CCNL 2016-18)</t>
    </r>
  </si>
  <si>
    <r>
      <t xml:space="preserve">EVENTUALI MAGGIORI RISORSE OLTRE LIMITE ART. 23 C.2 D.LGS. 75/2017 SE APPOSITO DPCM </t>
    </r>
    <r>
      <rPr>
        <b/>
        <i/>
        <sz val="8"/>
        <color indexed="56"/>
        <rFont val="Arial"/>
        <family val="2"/>
      </rPr>
      <t>(ART. 67 C.3 Lett.j) e C.9 CCNL 2016-18)</t>
    </r>
  </si>
  <si>
    <r>
      <t xml:space="preserve">DIFFERENZA RISPETTO AL 2016 </t>
    </r>
    <r>
      <rPr>
        <b/>
        <i/>
        <sz val="8"/>
        <rFont val="Arial"/>
        <family val="2"/>
      </rPr>
      <t xml:space="preserve">(ART. 23 C.2 D.LGS. 75/2017) </t>
    </r>
    <r>
      <rPr>
        <b/>
        <i/>
        <sz val="8"/>
        <color indexed="62"/>
        <rFont val="Arial"/>
        <family val="2"/>
      </rPr>
      <t xml:space="preserve">(ART. 67 C.7 CCNL 2016-18) </t>
    </r>
    <r>
      <rPr>
        <b/>
        <i/>
        <sz val="8"/>
        <color indexed="10"/>
        <rFont val="Arial"/>
        <family val="2"/>
      </rPr>
      <t>(**)</t>
    </r>
    <r>
      <rPr>
        <b/>
        <sz val="8"/>
        <rFont val="Arial"/>
        <family val="2"/>
      </rPr>
      <t xml:space="preserve">   </t>
    </r>
  </si>
  <si>
    <r>
      <t xml:space="preserve">INCREMENTI CCNL 2002-05 - (ART. 32 C. 7) </t>
    </r>
    <r>
      <rPr>
        <b/>
        <sz val="6"/>
        <color indexed="62"/>
        <rFont val="Arial"/>
        <family val="2"/>
      </rPr>
      <t>(CONFLUISCE STABILMENTE LO 0,20% M.S. 2001, NON UTILIZZATO NEL 2017 PER A.P., ART. 67, C.1, 3° PER. CCNL 2016-18)</t>
    </r>
  </si>
  <si>
    <r>
      <t xml:space="preserve">RIA E ASSEGNI AD PERSONAM PERSONALE CESSATO - </t>
    </r>
    <r>
      <rPr>
        <i/>
        <sz val="6"/>
        <rFont val="Arial"/>
        <family val="2"/>
      </rPr>
      <t>(ART. 4, C.2, CCNL 2000-01)</t>
    </r>
    <r>
      <rPr>
        <sz val="6"/>
        <rFont val="Arial"/>
        <family val="2"/>
      </rPr>
      <t xml:space="preserve"> </t>
    </r>
    <r>
      <rPr>
        <b/>
        <i/>
        <sz val="6"/>
        <color indexed="62"/>
        <rFont val="Arial"/>
        <family val="2"/>
      </rPr>
      <t>(ART. 67 C.2 Lett. c) CCNL 2016-18: IMP. INTERO ANNO SUCCESSIVO A CESSAZIONE)</t>
    </r>
  </si>
  <si>
    <r>
      <t xml:space="preserve">QUOTE PER LA PROGETTAZIONE - </t>
    </r>
    <r>
      <rPr>
        <i/>
        <sz val="6"/>
        <rFont val="Arial"/>
        <family val="2"/>
      </rPr>
      <t>(ART. 15, C.1 LETT. K), CCNL 1998-2001; ART. 92, CC. 5-6,  D.LGS. 163/2006)</t>
    </r>
    <r>
      <rPr>
        <sz val="6"/>
        <rFont val="Arial"/>
        <family val="2"/>
      </rPr>
      <t xml:space="preserve"> </t>
    </r>
    <r>
      <rPr>
        <b/>
        <i/>
        <sz val="6"/>
        <color indexed="56"/>
        <rFont val="Arial"/>
        <family val="2"/>
      </rPr>
      <t>ATTIVITA' SVOLTE PRIMA ENTRATA IN VIGORE D.LGS. 50/16</t>
    </r>
  </si>
  <si>
    <r>
      <t>SPONSORIZZ., ACCORDI DI COLLABORAZIONI, COMPENSI ISTAT,</t>
    </r>
    <r>
      <rPr>
        <i/>
        <sz val="6"/>
        <rFont val="Arial"/>
        <family val="2"/>
      </rPr>
      <t xml:space="preserve"> ECC.</t>
    </r>
    <r>
      <rPr>
        <sz val="6"/>
        <rFont val="Arial"/>
        <family val="2"/>
      </rPr>
      <t xml:space="preserve"> - </t>
    </r>
    <r>
      <rPr>
        <i/>
        <sz val="6"/>
        <rFont val="Arial"/>
        <family val="2"/>
      </rPr>
      <t>(ART. 43, L. 449/1997; ART. 15, C.1, lett. D), CCNL 1998-2001)</t>
    </r>
    <r>
      <rPr>
        <sz val="6"/>
        <rFont val="Arial"/>
        <family val="2"/>
      </rPr>
      <t xml:space="preserve"> (6) </t>
    </r>
    <r>
      <rPr>
        <b/>
        <i/>
        <sz val="6"/>
        <color indexed="56"/>
        <rFont val="Arial"/>
        <family val="2"/>
      </rPr>
      <t>(ART. 67 C.3 Lett.a) CCNL 2016-18)</t>
    </r>
  </si>
  <si>
    <r>
      <t xml:space="preserve">RISORSE PIANI RAZIONALIZZAZIONE E RIQUALIFICAZIONE SPESA - </t>
    </r>
    <r>
      <rPr>
        <i/>
        <sz val="6"/>
        <rFont val="Arial"/>
        <family val="2"/>
      </rPr>
      <t>(ART. 15, COMMA 1, lett. K); ART. 16, COMMI 4 E 5, DL 98/2011)</t>
    </r>
    <r>
      <rPr>
        <sz val="6"/>
        <rFont val="Arial"/>
        <family val="2"/>
      </rPr>
      <t xml:space="preserve"> (7)  </t>
    </r>
    <r>
      <rPr>
        <b/>
        <i/>
        <sz val="6"/>
        <color indexed="56"/>
        <rFont val="Arial"/>
        <family val="2"/>
      </rPr>
      <t>(ART. 67 C.3 Lett.b) CCNL 2016-18)</t>
    </r>
  </si>
  <si>
    <r>
      <rPr>
        <b/>
        <sz val="7"/>
        <color indexed="62"/>
        <rFont val="Arial"/>
        <family val="2"/>
      </rPr>
      <t>RIDETERMINAZIONE PER INCREMENTO STIPENDIO</t>
    </r>
    <r>
      <rPr>
        <sz val="7"/>
        <rFont val="Arial"/>
        <family val="2"/>
      </rPr>
      <t xml:space="preserve"> - </t>
    </r>
    <r>
      <rPr>
        <b/>
        <i/>
        <sz val="7"/>
        <color indexed="62"/>
        <rFont val="Arial"/>
        <family val="2"/>
      </rPr>
      <t xml:space="preserve">(ART. 67 C.2 Lett. b), CCNL 2016-18)dichiarazione congiunta n. 5: fuori limite gli incrementi derivanti da CCNL 16-18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</t>
    </r>
  </si>
  <si>
    <t xml:space="preserve">COMUNE DI GUAZZORA </t>
  </si>
  <si>
    <t>2450,97</t>
  </si>
  <si>
    <t>276,85</t>
  </si>
  <si>
    <t>123,69</t>
  </si>
  <si>
    <t>0,00</t>
  </si>
  <si>
    <t>20991,51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</si>
</sst>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_ ;\-#,##0\ "/>
    <numFmt numFmtId="174" formatCode="0_ ;\-0\ "/>
    <numFmt numFmtId="175" formatCode="_-* #,##0_-;\-* #,##0_-;_-* \-??_-;_-@_-"/>
    <numFmt numFmtId="176" formatCode="#,###"/>
    <numFmt numFmtId="177" formatCode="#,##0.00_ ;\-#,##0.00\ "/>
    <numFmt numFmtId="178" formatCode="0.00%_-;\-* #,##0_-;_-* \-??_-;_-@_-"/>
    <numFmt numFmtId="179" formatCode="\&quot;\Ve\r\o\&quot;;\&quot;\Ve\r\o\&quot;;\&quot;\F\a\ls\o\&quot;"/>
    <numFmt numFmtId="180" formatCode="[$€-2]\ #.##000_);[Red]\([$€-2]\ #.##000\)"/>
    <numFmt numFmtId="181" formatCode="_-* #,##0_-;\-* #,##0_-;_-* &quot;-&quot;??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0.0000000"/>
    <numFmt numFmtId="191" formatCode="_-* #,##0.0_-;\-* #,##0.0_-;_-* \-??_-;_-@_-"/>
    <numFmt numFmtId="192" formatCode="[$-410]dddd\ d\ mmmm\ yyyy"/>
    <numFmt numFmtId="193" formatCode="0.00_ ;\-0.00\ "/>
  </numFmts>
  <fonts count="104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8"/>
      <color indexed="56"/>
      <name val="Arial"/>
      <family val="2"/>
    </font>
    <font>
      <b/>
      <i/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b/>
      <i/>
      <vertAlign val="superscript"/>
      <sz val="14"/>
      <color indexed="56"/>
      <name val="Arial"/>
      <family val="2"/>
    </font>
    <font>
      <b/>
      <sz val="11"/>
      <color indexed="8"/>
      <name val="Calibri"/>
      <family val="2"/>
    </font>
    <font>
      <b/>
      <i/>
      <sz val="8"/>
      <color indexed="60"/>
      <name val="Arial"/>
      <family val="2"/>
    </font>
    <font>
      <i/>
      <sz val="9"/>
      <color indexed="8"/>
      <name val="Arial"/>
      <family val="2"/>
    </font>
    <font>
      <b/>
      <i/>
      <vertAlign val="superscript"/>
      <sz val="11"/>
      <color indexed="10"/>
      <name val="Arial"/>
      <family val="2"/>
    </font>
    <font>
      <b/>
      <i/>
      <vertAlign val="superscript"/>
      <sz val="14"/>
      <color indexed="10"/>
      <name val="Arial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6"/>
      <color indexed="62"/>
      <name val="Arial"/>
      <family val="2"/>
    </font>
    <font>
      <b/>
      <i/>
      <sz val="6"/>
      <color indexed="62"/>
      <name val="Arial"/>
      <family val="2"/>
    </font>
    <font>
      <b/>
      <i/>
      <sz val="6"/>
      <color indexed="56"/>
      <name val="Arial"/>
      <family val="2"/>
    </font>
    <font>
      <b/>
      <sz val="7"/>
      <color indexed="62"/>
      <name val="Arial"/>
      <family val="2"/>
    </font>
    <font>
      <sz val="7"/>
      <name val="Arial"/>
      <family val="2"/>
    </font>
    <font>
      <b/>
      <i/>
      <sz val="7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vertAlign val="superscript"/>
      <sz val="11"/>
      <color indexed="8"/>
      <name val="Arial"/>
      <family val="2"/>
    </font>
    <font>
      <b/>
      <sz val="9"/>
      <color indexed="62"/>
      <name val="Calibri"/>
      <family val="2"/>
    </font>
    <font>
      <b/>
      <sz val="8"/>
      <color indexed="60"/>
      <name val="Calibri"/>
      <family val="2"/>
    </font>
    <font>
      <b/>
      <sz val="14"/>
      <color indexed="60"/>
      <name val="Calibri"/>
      <family val="2"/>
    </font>
    <font>
      <b/>
      <sz val="9"/>
      <color indexed="6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vertAlign val="superscript"/>
      <sz val="11"/>
      <color theme="1"/>
      <name val="Arial"/>
      <family val="2"/>
    </font>
    <font>
      <b/>
      <sz val="9"/>
      <color rgb="FF002060"/>
      <name val="Arial"/>
      <family val="2"/>
    </font>
    <font>
      <b/>
      <i/>
      <vertAlign val="superscript"/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3"/>
      <name val="Calibri"/>
      <family val="2"/>
    </font>
    <font>
      <b/>
      <sz val="8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C00000"/>
      <name val="Calibri"/>
      <family val="2"/>
    </font>
    <font>
      <b/>
      <sz val="14"/>
      <color rgb="FFC00000"/>
      <name val="Calibri"/>
      <family val="2"/>
    </font>
    <font>
      <b/>
      <sz val="9"/>
      <color rgb="FFC00000"/>
      <name val="Calibri"/>
      <family val="2"/>
    </font>
    <font>
      <b/>
      <sz val="16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D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gray125">
        <bgColor theme="1" tint="0.4999800026416778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8" fillId="28" borderId="1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0" fontId="80" fillId="20" borderId="5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3" fontId="0" fillId="0" borderId="0" xfId="45" applyNumberFormat="1" applyFont="1" applyFill="1" applyBorder="1" applyAlignment="1" applyProtection="1">
      <alignment vertical="center"/>
      <protection/>
    </xf>
    <xf numFmtId="49" fontId="90" fillId="0" borderId="0" xfId="0" applyNumberFormat="1" applyFont="1" applyAlignment="1">
      <alignment vertical="center"/>
    </xf>
    <xf numFmtId="49" fontId="18" fillId="0" borderId="0" xfId="0" applyNumberFormat="1" applyFont="1" applyFill="1" applyBorder="1" applyAlignment="1" applyProtection="1">
      <alignment horizontal="right" vertical="center" indent="1"/>
      <protection/>
    </xf>
    <xf numFmtId="174" fontId="3" fillId="10" borderId="10" xfId="45" applyNumberFormat="1" applyFont="1" applyFill="1" applyBorder="1" applyAlignment="1" applyProtection="1">
      <alignment horizontal="centerContinuous" vertical="center"/>
      <protection/>
    </xf>
    <xf numFmtId="49" fontId="6" fillId="7" borderId="10" xfId="0" applyNumberFormat="1" applyFont="1" applyFill="1" applyBorder="1" applyAlignment="1" applyProtection="1">
      <alignment horizontal="left" vertical="center" indent="1"/>
      <protection/>
    </xf>
    <xf numFmtId="173" fontId="5" fillId="0" borderId="11" xfId="45" applyNumberFormat="1" applyFont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left" vertical="center" indent="1"/>
      <protection/>
    </xf>
    <xf numFmtId="181" fontId="5" fillId="0" borderId="12" xfId="45" applyNumberFormat="1" applyFont="1" applyFill="1" applyBorder="1" applyAlignment="1" applyProtection="1">
      <alignment vertical="center"/>
      <protection locked="0"/>
    </xf>
    <xf numFmtId="49" fontId="6" fillId="7" borderId="13" xfId="0" applyNumberFormat="1" applyFont="1" applyFill="1" applyBorder="1" applyAlignment="1" applyProtection="1">
      <alignment horizontal="left" vertical="center" indent="1"/>
      <protection/>
    </xf>
    <xf numFmtId="49" fontId="6" fillId="7" borderId="12" xfId="0" applyNumberFormat="1" applyFont="1" applyFill="1" applyBorder="1" applyAlignment="1" applyProtection="1">
      <alignment horizontal="left" vertical="center" indent="1"/>
      <protection/>
    </xf>
    <xf numFmtId="49" fontId="6" fillId="6" borderId="10" xfId="0" applyNumberFormat="1" applyFont="1" applyFill="1" applyBorder="1" applyAlignment="1" applyProtection="1">
      <alignment horizontal="left" vertical="center" indent="1"/>
      <protection/>
    </xf>
    <xf numFmtId="49" fontId="91" fillId="6" borderId="10" xfId="0" applyNumberFormat="1" applyFont="1" applyFill="1" applyBorder="1" applyAlignment="1" applyProtection="1">
      <alignment horizontal="left" vertical="center" indent="1"/>
      <protection/>
    </xf>
    <xf numFmtId="181" fontId="5" fillId="0" borderId="14" xfId="45" applyNumberFormat="1" applyFont="1" applyFill="1" applyBorder="1" applyAlignment="1" applyProtection="1">
      <alignment vertical="center"/>
      <protection locked="0"/>
    </xf>
    <xf numFmtId="49" fontId="6" fillId="6" borderId="13" xfId="0" applyNumberFormat="1" applyFont="1" applyFill="1" applyBorder="1" applyAlignment="1" applyProtection="1">
      <alignment horizontal="left" vertical="center" indent="1"/>
      <protection/>
    </xf>
    <xf numFmtId="181" fontId="5" fillId="7" borderId="12" xfId="45" applyNumberFormat="1" applyFont="1" applyFill="1" applyBorder="1" applyAlignment="1" applyProtection="1">
      <alignment vertical="center"/>
      <protection locked="0"/>
    </xf>
    <xf numFmtId="181" fontId="5" fillId="7" borderId="10" xfId="45" applyNumberFormat="1" applyFont="1" applyFill="1" applyBorder="1" applyAlignment="1" applyProtection="1">
      <alignment vertical="center"/>
      <protection locked="0"/>
    </xf>
    <xf numFmtId="181" fontId="5" fillId="7" borderId="14" xfId="45" applyNumberFormat="1" applyFont="1" applyFill="1" applyBorder="1" applyAlignment="1" applyProtection="1">
      <alignment vertical="center"/>
      <protection locked="0"/>
    </xf>
    <xf numFmtId="49" fontId="18" fillId="19" borderId="15" xfId="0" applyNumberFormat="1" applyFont="1" applyFill="1" applyBorder="1" applyAlignment="1" applyProtection="1">
      <alignment horizontal="right" vertical="center" indent="1"/>
      <protection/>
    </xf>
    <xf numFmtId="49" fontId="18" fillId="18" borderId="15" xfId="0" applyNumberFormat="1" applyFont="1" applyFill="1" applyBorder="1" applyAlignment="1" applyProtection="1">
      <alignment horizontal="right" vertical="center" indent="1"/>
      <protection/>
    </xf>
    <xf numFmtId="49" fontId="6" fillId="0" borderId="14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8" fillId="33" borderId="15" xfId="0" applyNumberFormat="1" applyFont="1" applyFill="1" applyBorder="1" applyAlignment="1" applyProtection="1">
      <alignment horizontal="right" vertical="center" indent="1"/>
      <protection/>
    </xf>
    <xf numFmtId="0" fontId="26" fillId="10" borderId="16" xfId="0" applyFont="1" applyFill="1" applyBorder="1" applyAlignment="1">
      <alignment/>
    </xf>
    <xf numFmtId="49" fontId="18" fillId="34" borderId="16" xfId="0" applyNumberFormat="1" applyFont="1" applyFill="1" applyBorder="1" applyAlignment="1" applyProtection="1">
      <alignment horizontal="right" vertical="center" indent="1"/>
      <protection/>
    </xf>
    <xf numFmtId="49" fontId="6" fillId="6" borderId="10" xfId="0" applyNumberFormat="1" applyFont="1" applyFill="1" applyBorder="1" applyAlignment="1" applyProtection="1">
      <alignment horizontal="left" vertical="center" wrapText="1" indent="1"/>
      <protection/>
    </xf>
    <xf numFmtId="49" fontId="92" fillId="0" borderId="0" xfId="0" applyNumberFormat="1" applyFont="1" applyAlignment="1">
      <alignment vertical="top" wrapText="1"/>
    </xf>
    <xf numFmtId="0" fontId="31" fillId="0" borderId="0" xfId="0" applyFont="1" applyAlignment="1">
      <alignment horizontal="center" vertical="center"/>
    </xf>
    <xf numFmtId="49" fontId="6" fillId="0" borderId="17" xfId="0" applyNumberFormat="1" applyFont="1" applyFill="1" applyBorder="1" applyAlignment="1" applyProtection="1">
      <alignment horizontal="left" vertical="center" indent="1"/>
      <protection/>
    </xf>
    <xf numFmtId="49" fontId="91" fillId="0" borderId="17" xfId="0" applyNumberFormat="1" applyFont="1" applyFill="1" applyBorder="1" applyAlignment="1" applyProtection="1">
      <alignment horizontal="left" vertical="center" indent="1"/>
      <protection/>
    </xf>
    <xf numFmtId="49" fontId="6" fillId="0" borderId="18" xfId="0" applyNumberFormat="1" applyFont="1" applyFill="1" applyBorder="1" applyAlignment="1" applyProtection="1">
      <alignment horizontal="left" vertical="center" indent="1"/>
      <protection/>
    </xf>
    <xf numFmtId="49" fontId="6" fillId="0" borderId="19" xfId="0" applyNumberFormat="1" applyFont="1" applyFill="1" applyBorder="1" applyAlignment="1" applyProtection="1">
      <alignment horizontal="left" vertical="center" indent="1"/>
      <protection/>
    </xf>
    <xf numFmtId="49" fontId="93" fillId="0" borderId="18" xfId="0" applyNumberFormat="1" applyFont="1" applyFill="1" applyBorder="1" applyAlignment="1" applyProtection="1">
      <alignment horizontal="left" vertical="center" indent="1"/>
      <protection/>
    </xf>
    <xf numFmtId="49" fontId="21" fillId="0" borderId="20" xfId="0" applyNumberFormat="1" applyFont="1" applyFill="1" applyBorder="1" applyAlignment="1" applyProtection="1">
      <alignment horizontal="left" vertical="center" indent="1"/>
      <protection/>
    </xf>
    <xf numFmtId="0" fontId="0" fillId="0" borderId="21" xfId="0" applyBorder="1" applyAlignment="1">
      <alignment/>
    </xf>
    <xf numFmtId="0" fontId="0" fillId="34" borderId="16" xfId="0" applyFill="1" applyBorder="1" applyAlignment="1">
      <alignment/>
    </xf>
    <xf numFmtId="49" fontId="6" fillId="35" borderId="22" xfId="0" applyNumberFormat="1" applyFont="1" applyFill="1" applyBorder="1" applyAlignment="1" applyProtection="1">
      <alignment horizontal="left" vertical="center" indent="1"/>
      <protection/>
    </xf>
    <xf numFmtId="49" fontId="91" fillId="35" borderId="23" xfId="0" applyNumberFormat="1" applyFont="1" applyFill="1" applyBorder="1" applyAlignment="1" applyProtection="1">
      <alignment horizontal="left" vertical="center" indent="1"/>
      <protection/>
    </xf>
    <xf numFmtId="49" fontId="6" fillId="35" borderId="23" xfId="0" applyNumberFormat="1" applyFont="1" applyFill="1" applyBorder="1" applyAlignment="1" applyProtection="1">
      <alignment horizontal="left" vertical="center" indent="1"/>
      <protection/>
    </xf>
    <xf numFmtId="49" fontId="6" fillId="35" borderId="24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6" fillId="35" borderId="1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26" fillId="0" borderId="16" xfId="0" applyFont="1" applyBorder="1" applyAlignment="1">
      <alignment horizontal="right"/>
    </xf>
    <xf numFmtId="0" fontId="0" fillId="0" borderId="26" xfId="0" applyBorder="1" applyAlignment="1">
      <alignment horizontal="left" vertical="center" wrapText="1"/>
    </xf>
    <xf numFmtId="0" fontId="26" fillId="0" borderId="27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6" fillId="0" borderId="0" xfId="0" applyFont="1" applyBorder="1" applyAlignment="1">
      <alignment horizontal="right"/>
    </xf>
    <xf numFmtId="172" fontId="0" fillId="34" borderId="21" xfId="45" applyFill="1" applyBorder="1" applyAlignment="1">
      <alignment/>
    </xf>
    <xf numFmtId="172" fontId="0" fillId="34" borderId="16" xfId="45" applyFill="1" applyBorder="1" applyAlignment="1">
      <alignment/>
    </xf>
    <xf numFmtId="175" fontId="0" fillId="34" borderId="21" xfId="45" applyNumberFormat="1" applyFill="1" applyBorder="1" applyAlignment="1">
      <alignment/>
    </xf>
    <xf numFmtId="0" fontId="0" fillId="0" borderId="30" xfId="0" applyBorder="1" applyAlignment="1">
      <alignment horizontal="left" vertical="center" wrapText="1"/>
    </xf>
    <xf numFmtId="172" fontId="0" fillId="34" borderId="31" xfId="45" applyFill="1" applyBorder="1" applyAlignment="1">
      <alignment/>
    </xf>
    <xf numFmtId="171" fontId="0" fillId="0" borderId="0" xfId="0" applyNumberFormat="1" applyAlignment="1">
      <alignment/>
    </xf>
    <xf numFmtId="172" fontId="0" fillId="19" borderId="10" xfId="45" applyFill="1" applyBorder="1" applyAlignment="1">
      <alignment/>
    </xf>
    <xf numFmtId="0" fontId="0" fillId="7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172" fontId="0" fillId="12" borderId="10" xfId="45" applyFill="1" applyBorder="1" applyAlignment="1">
      <alignment/>
    </xf>
    <xf numFmtId="49" fontId="24" fillId="0" borderId="0" xfId="0" applyNumberFormat="1" applyFont="1" applyAlignment="1">
      <alignment vertical="top" wrapText="1"/>
    </xf>
    <xf numFmtId="2" fontId="0" fillId="34" borderId="16" xfId="0" applyNumberFormat="1" applyFill="1" applyBorder="1" applyAlignment="1">
      <alignment/>
    </xf>
    <xf numFmtId="2" fontId="5" fillId="7" borderId="10" xfId="45" applyNumberFormat="1" applyFont="1" applyFill="1" applyBorder="1" applyAlignment="1" applyProtection="1">
      <alignment vertical="center"/>
      <protection locked="0"/>
    </xf>
    <xf numFmtId="2" fontId="9" fillId="33" borderId="16" xfId="45" applyNumberFormat="1" applyFont="1" applyFill="1" applyBorder="1" applyAlignment="1" applyProtection="1">
      <alignment vertical="center"/>
      <protection/>
    </xf>
    <xf numFmtId="2" fontId="0" fillId="19" borderId="16" xfId="0" applyNumberFormat="1" applyFill="1" applyBorder="1" applyAlignment="1">
      <alignment/>
    </xf>
    <xf numFmtId="2" fontId="5" fillId="7" borderId="13" xfId="45" applyNumberFormat="1" applyFont="1" applyFill="1" applyBorder="1" applyAlignment="1" applyProtection="1">
      <alignment vertical="center"/>
      <protection locked="0"/>
    </xf>
    <xf numFmtId="2" fontId="5" fillId="0" borderId="12" xfId="45" applyNumberFormat="1" applyFont="1" applyFill="1" applyBorder="1" applyAlignment="1" applyProtection="1">
      <alignment vertical="center"/>
      <protection locked="0"/>
    </xf>
    <xf numFmtId="177" fontId="5" fillId="7" borderId="32" xfId="45" applyNumberFormat="1" applyFont="1" applyFill="1" applyBorder="1" applyAlignment="1" applyProtection="1">
      <alignment vertical="center"/>
      <protection locked="0"/>
    </xf>
    <xf numFmtId="177" fontId="5" fillId="7" borderId="25" xfId="45" applyNumberFormat="1" applyFont="1" applyFill="1" applyBorder="1" applyAlignment="1" applyProtection="1">
      <alignment vertical="center"/>
      <protection locked="0"/>
    </xf>
    <xf numFmtId="177" fontId="5" fillId="7" borderId="21" xfId="45" applyNumberFormat="1" applyFont="1" applyFill="1" applyBorder="1" applyAlignment="1" applyProtection="1">
      <alignment vertical="center"/>
      <protection locked="0"/>
    </xf>
    <xf numFmtId="177" fontId="5" fillId="7" borderId="31" xfId="45" applyNumberFormat="1" applyFont="1" applyFill="1" applyBorder="1" applyAlignment="1" applyProtection="1">
      <alignment vertical="center"/>
      <protection locked="0"/>
    </xf>
    <xf numFmtId="177" fontId="0" fillId="19" borderId="16" xfId="0" applyNumberFormat="1" applyFill="1" applyBorder="1" applyAlignment="1">
      <alignment/>
    </xf>
    <xf numFmtId="177" fontId="9" fillId="33" borderId="16" xfId="45" applyNumberFormat="1" applyFont="1" applyFill="1" applyBorder="1" applyAlignment="1" applyProtection="1">
      <alignment vertical="center"/>
      <protection/>
    </xf>
    <xf numFmtId="177" fontId="0" fillId="34" borderId="16" xfId="0" applyNumberFormat="1" applyFill="1" applyBorder="1" applyAlignment="1">
      <alignment/>
    </xf>
    <xf numFmtId="2" fontId="0" fillId="10" borderId="16" xfId="0" applyNumberFormat="1" applyFill="1" applyBorder="1" applyAlignment="1">
      <alignment/>
    </xf>
    <xf numFmtId="173" fontId="0" fillId="0" borderId="0" xfId="45" applyNumberFormat="1" applyFont="1" applyFill="1" applyBorder="1" applyAlignment="1" applyProtection="1">
      <alignment horizontal="left" vertical="center"/>
      <protection/>
    </xf>
    <xf numFmtId="174" fontId="18" fillId="36" borderId="33" xfId="45" applyNumberFormat="1" applyFont="1" applyFill="1" applyBorder="1" applyAlignment="1" applyProtection="1">
      <alignment horizontal="center" vertical="center"/>
      <protection/>
    </xf>
    <xf numFmtId="174" fontId="18" fillId="36" borderId="10" xfId="45" applyNumberFormat="1" applyFont="1" applyFill="1" applyBorder="1" applyAlignment="1" applyProtection="1">
      <alignment horizontal="center" vertical="center"/>
      <protection/>
    </xf>
    <xf numFmtId="173" fontId="19" fillId="0" borderId="34" xfId="45" applyNumberFormat="1" applyFont="1" applyFill="1" applyBorder="1" applyAlignment="1" applyProtection="1">
      <alignment vertical="center"/>
      <protection/>
    </xf>
    <xf numFmtId="173" fontId="19" fillId="0" borderId="0" xfId="45" applyNumberFormat="1" applyFont="1" applyFill="1" applyBorder="1" applyAlignment="1" applyProtection="1">
      <alignment vertical="center"/>
      <protection/>
    </xf>
    <xf numFmtId="2" fontId="19" fillId="7" borderId="33" xfId="45" applyNumberFormat="1" applyFont="1" applyFill="1" applyBorder="1" applyAlignment="1" applyProtection="1">
      <alignment horizontal="right" vertical="center"/>
      <protection locked="0"/>
    </xf>
    <xf numFmtId="2" fontId="19" fillId="7" borderId="10" xfId="45" applyNumberFormat="1" applyFont="1" applyFill="1" applyBorder="1" applyAlignment="1" applyProtection="1">
      <alignment horizontal="right" vertical="center"/>
      <protection locked="0"/>
    </xf>
    <xf numFmtId="2" fontId="19" fillId="34" borderId="33" xfId="45" applyNumberFormat="1" applyFont="1" applyFill="1" applyBorder="1" applyAlignment="1" applyProtection="1">
      <alignment horizontal="right" vertical="center"/>
      <protection locked="0"/>
    </xf>
    <xf numFmtId="2" fontId="19" fillId="34" borderId="10" xfId="45" applyNumberFormat="1" applyFont="1" applyFill="1" applyBorder="1" applyAlignment="1" applyProtection="1">
      <alignment horizontal="right" vertical="center"/>
      <protection locked="0"/>
    </xf>
    <xf numFmtId="2" fontId="19" fillId="0" borderId="33" xfId="45" applyNumberFormat="1" applyFont="1" applyFill="1" applyBorder="1" applyAlignment="1" applyProtection="1">
      <alignment horizontal="right" vertical="center"/>
      <protection locked="0"/>
    </xf>
    <xf numFmtId="2" fontId="19" fillId="0" borderId="10" xfId="45" applyNumberFormat="1" applyFont="1" applyFill="1" applyBorder="1" applyAlignment="1" applyProtection="1">
      <alignment horizontal="right" vertical="center"/>
      <protection locked="0"/>
    </xf>
    <xf numFmtId="2" fontId="6" fillId="35" borderId="33" xfId="45" applyNumberFormat="1" applyFont="1" applyFill="1" applyBorder="1" applyAlignment="1" applyProtection="1">
      <alignment horizontal="right" vertical="center"/>
      <protection locked="0"/>
    </xf>
    <xf numFmtId="2" fontId="6" fillId="35" borderId="10" xfId="45" applyNumberFormat="1" applyFont="1" applyFill="1" applyBorder="1" applyAlignment="1" applyProtection="1">
      <alignment horizontal="right" vertical="center"/>
      <protection locked="0"/>
    </xf>
    <xf numFmtId="2" fontId="19" fillId="37" borderId="35" xfId="45" applyNumberFormat="1" applyFont="1" applyFill="1" applyBorder="1" applyAlignment="1" applyProtection="1">
      <alignment vertical="center"/>
      <protection/>
    </xf>
    <xf numFmtId="2" fontId="6" fillId="0" borderId="10" xfId="45" applyNumberFormat="1" applyFont="1" applyFill="1" applyBorder="1" applyAlignment="1" applyProtection="1">
      <alignment horizontal="right" vertical="center"/>
      <protection locked="0"/>
    </xf>
    <xf numFmtId="2" fontId="18" fillId="38" borderId="36" xfId="45" applyNumberFormat="1" applyFont="1" applyFill="1" applyBorder="1" applyAlignment="1" applyProtection="1">
      <alignment horizontal="right" vertical="center"/>
      <protection/>
    </xf>
    <xf numFmtId="173" fontId="11" fillId="0" borderId="34" xfId="45" applyNumberFormat="1" applyFont="1" applyFill="1" applyBorder="1" applyAlignment="1" applyProtection="1">
      <alignment horizontal="right" vertical="center"/>
      <protection/>
    </xf>
    <xf numFmtId="173" fontId="11" fillId="0" borderId="0" xfId="45" applyNumberFormat="1" applyFont="1" applyFill="1" applyBorder="1" applyAlignment="1" applyProtection="1">
      <alignment horizontal="right" vertical="center"/>
      <protection/>
    </xf>
    <xf numFmtId="175" fontId="19" fillId="35" borderId="33" xfId="45" applyNumberFormat="1" applyFont="1" applyFill="1" applyBorder="1" applyAlignment="1" applyProtection="1">
      <alignment horizontal="right" vertical="center"/>
      <protection locked="0"/>
    </xf>
    <xf numFmtId="175" fontId="19" fillId="35" borderId="10" xfId="45" applyNumberFormat="1" applyFont="1" applyFill="1" applyBorder="1" applyAlignment="1" applyProtection="1">
      <alignment horizontal="right" vertical="center"/>
      <protection locked="0"/>
    </xf>
    <xf numFmtId="173" fontId="19" fillId="37" borderId="35" xfId="45" applyNumberFormat="1" applyFont="1" applyFill="1" applyBorder="1" applyAlignment="1" applyProtection="1">
      <alignment vertical="center"/>
      <protection/>
    </xf>
    <xf numFmtId="2" fontId="19" fillId="35" borderId="33" xfId="45" applyNumberFormat="1" applyFont="1" applyFill="1" applyBorder="1" applyAlignment="1" applyProtection="1">
      <alignment horizontal="right" vertical="center"/>
      <protection locked="0"/>
    </xf>
    <xf numFmtId="2" fontId="19" fillId="35" borderId="10" xfId="45" applyNumberFormat="1" applyFont="1" applyFill="1" applyBorder="1" applyAlignment="1" applyProtection="1">
      <alignment horizontal="right" vertical="center"/>
      <protection locked="0"/>
    </xf>
    <xf numFmtId="175" fontId="8" fillId="35" borderId="33" xfId="45" applyNumberFormat="1" applyFont="1" applyFill="1" applyBorder="1" applyAlignment="1" applyProtection="1">
      <alignment horizontal="right" vertical="center"/>
      <protection locked="0"/>
    </xf>
    <xf numFmtId="175" fontId="8" fillId="35" borderId="10" xfId="45" applyNumberFormat="1" applyFont="1" applyFill="1" applyBorder="1" applyAlignment="1" applyProtection="1">
      <alignment horizontal="right" vertical="center"/>
      <protection locked="0"/>
    </xf>
    <xf numFmtId="2" fontId="18" fillId="39" borderId="37" xfId="45" applyNumberFormat="1" applyFont="1" applyFill="1" applyBorder="1" applyAlignment="1" applyProtection="1">
      <alignment horizontal="right" vertical="center"/>
      <protection/>
    </xf>
    <xf numFmtId="2" fontId="18" fillId="39" borderId="10" xfId="45" applyNumberFormat="1" applyFont="1" applyFill="1" applyBorder="1" applyAlignment="1" applyProtection="1">
      <alignment horizontal="right" vertical="center"/>
      <protection/>
    </xf>
    <xf numFmtId="2" fontId="8" fillId="35" borderId="33" xfId="45" applyNumberFormat="1" applyFont="1" applyFill="1" applyBorder="1" applyAlignment="1" applyProtection="1">
      <alignment horizontal="right" vertical="center"/>
      <protection locked="0"/>
    </xf>
    <xf numFmtId="173" fontId="19" fillId="40" borderId="35" xfId="45" applyNumberFormat="1" applyFont="1" applyFill="1" applyBorder="1" applyAlignment="1" applyProtection="1">
      <alignment vertical="center"/>
      <protection/>
    </xf>
    <xf numFmtId="175" fontId="18" fillId="39" borderId="10" xfId="45" applyNumberFormat="1" applyFont="1" applyFill="1" applyBorder="1" applyAlignment="1" applyProtection="1">
      <alignment horizontal="right" vertical="center"/>
      <protection/>
    </xf>
    <xf numFmtId="2" fontId="18" fillId="38" borderId="37" xfId="45" applyNumberFormat="1" applyFont="1" applyFill="1" applyBorder="1" applyAlignment="1" applyProtection="1">
      <alignment horizontal="right" vertical="center"/>
      <protection/>
    </xf>
    <xf numFmtId="2" fontId="18" fillId="38" borderId="10" xfId="45" applyNumberFormat="1" applyFont="1" applyFill="1" applyBorder="1" applyAlignment="1" applyProtection="1">
      <alignment horizontal="right" vertical="center"/>
      <protection/>
    </xf>
    <xf numFmtId="2" fontId="18" fillId="0" borderId="33" xfId="45" applyNumberFormat="1" applyFont="1" applyFill="1" applyBorder="1" applyAlignment="1" applyProtection="1">
      <alignment horizontal="right" vertical="center"/>
      <protection/>
    </xf>
    <xf numFmtId="2" fontId="18" fillId="0" borderId="10" xfId="45" applyNumberFormat="1" applyFont="1" applyFill="1" applyBorder="1" applyAlignment="1" applyProtection="1">
      <alignment horizontal="right" vertical="center"/>
      <protection/>
    </xf>
    <xf numFmtId="173" fontId="35" fillId="0" borderId="0" xfId="45" applyNumberFormat="1" applyFont="1" applyFill="1" applyBorder="1" applyAlignment="1" applyProtection="1">
      <alignment horizontal="right" vertical="center"/>
      <protection/>
    </xf>
    <xf numFmtId="2" fontId="19" fillId="0" borderId="37" xfId="45" applyNumberFormat="1" applyFont="1" applyFill="1" applyBorder="1" applyAlignment="1" applyProtection="1">
      <alignment horizontal="right" vertical="center"/>
      <protection locked="0"/>
    </xf>
    <xf numFmtId="175" fontId="19" fillId="0" borderId="10" xfId="45" applyNumberFormat="1" applyFont="1" applyFill="1" applyBorder="1" applyAlignment="1" applyProtection="1">
      <alignment horizontal="right" vertical="center"/>
      <protection locked="0"/>
    </xf>
    <xf numFmtId="175" fontId="19" fillId="0" borderId="37" xfId="45" applyNumberFormat="1" applyFont="1" applyFill="1" applyBorder="1" applyAlignment="1" applyProtection="1">
      <alignment horizontal="right" vertical="center"/>
      <protection locked="0"/>
    </xf>
    <xf numFmtId="175" fontId="19" fillId="0" borderId="33" xfId="45" applyNumberFormat="1" applyFont="1" applyFill="1" applyBorder="1" applyAlignment="1" applyProtection="1">
      <alignment horizontal="right" vertical="center"/>
      <protection locked="0"/>
    </xf>
    <xf numFmtId="2" fontId="18" fillId="38" borderId="38" xfId="45" applyNumberFormat="1" applyFont="1" applyFill="1" applyBorder="1" applyAlignment="1" applyProtection="1">
      <alignment horizontal="right" vertical="center"/>
      <protection/>
    </xf>
    <xf numFmtId="2" fontId="18" fillId="41" borderId="39" xfId="45" applyNumberFormat="1" applyFont="1" applyFill="1" applyBorder="1" applyAlignment="1" applyProtection="1">
      <alignment horizontal="right" vertical="center"/>
      <protection/>
    </xf>
    <xf numFmtId="175" fontId="18" fillId="42" borderId="37" xfId="45" applyNumberFormat="1" applyFont="1" applyFill="1" applyBorder="1" applyAlignment="1" applyProtection="1">
      <alignment horizontal="right" vertical="center"/>
      <protection/>
    </xf>
    <xf numFmtId="175" fontId="18" fillId="42" borderId="14" xfId="45" applyNumberFormat="1" applyFont="1" applyFill="1" applyBorder="1" applyAlignment="1" applyProtection="1">
      <alignment horizontal="right" vertical="center"/>
      <protection/>
    </xf>
    <xf numFmtId="2" fontId="18" fillId="38" borderId="16" xfId="45" applyNumberFormat="1" applyFont="1" applyFill="1" applyBorder="1" applyAlignment="1" applyProtection="1">
      <alignment horizontal="right" vertical="center"/>
      <protection/>
    </xf>
    <xf numFmtId="2" fontId="18" fillId="38" borderId="40" xfId="45" applyNumberFormat="1" applyFont="1" applyFill="1" applyBorder="1" applyAlignment="1" applyProtection="1">
      <alignment horizontal="right" vertical="center"/>
      <protection/>
    </xf>
    <xf numFmtId="2" fontId="35" fillId="7" borderId="16" xfId="45" applyNumberFormat="1" applyFont="1" applyFill="1" applyBorder="1" applyAlignment="1" applyProtection="1">
      <alignment vertical="center"/>
      <protection/>
    </xf>
    <xf numFmtId="173" fontId="35" fillId="0" borderId="0" xfId="45" applyNumberFormat="1" applyFont="1" applyFill="1" applyBorder="1" applyAlignment="1" applyProtection="1">
      <alignment vertical="center"/>
      <protection/>
    </xf>
    <xf numFmtId="2" fontId="35" fillId="19" borderId="41" xfId="45" applyNumberFormat="1" applyFont="1" applyFill="1" applyBorder="1" applyAlignment="1" applyProtection="1">
      <alignment vertical="center"/>
      <protection/>
    </xf>
    <xf numFmtId="173" fontId="35" fillId="19" borderId="41" xfId="45" applyNumberFormat="1" applyFont="1" applyFill="1" applyBorder="1" applyAlignment="1" applyProtection="1">
      <alignment vertical="center"/>
      <protection/>
    </xf>
    <xf numFmtId="2" fontId="36" fillId="6" borderId="16" xfId="45" applyNumberFormat="1" applyFont="1" applyFill="1" applyBorder="1" applyAlignment="1" applyProtection="1">
      <alignment vertical="center"/>
      <protection/>
    </xf>
    <xf numFmtId="2" fontId="94" fillId="43" borderId="16" xfId="45" applyNumberFormat="1" applyFont="1" applyFill="1" applyBorder="1" applyAlignment="1" applyProtection="1">
      <alignment vertical="center"/>
      <protection/>
    </xf>
    <xf numFmtId="0" fontId="39" fillId="0" borderId="42" xfId="0" applyFont="1" applyFill="1" applyBorder="1" applyAlignment="1" applyProtection="1">
      <alignment horizontal="left" vertical="center"/>
      <protection/>
    </xf>
    <xf numFmtId="0" fontId="39" fillId="0" borderId="34" xfId="0" applyFont="1" applyFill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95" fillId="42" borderId="0" xfId="0" applyFont="1" applyFill="1" applyBorder="1" applyAlignment="1" applyProtection="1">
      <alignment horizontal="right" vertical="center"/>
      <protection/>
    </xf>
    <xf numFmtId="0" fontId="15" fillId="13" borderId="0" xfId="0" applyFont="1" applyFill="1" applyBorder="1" applyAlignment="1" applyProtection="1">
      <alignment horizontal="right" vertical="center" wrapText="1" indent="1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36" borderId="33" xfId="0" applyFont="1" applyFill="1" applyBorder="1" applyAlignment="1" applyProtection="1">
      <alignment horizontal="center" vertical="center"/>
      <protection/>
    </xf>
    <xf numFmtId="49" fontId="37" fillId="0" borderId="33" xfId="0" applyNumberFormat="1" applyFont="1" applyFill="1" applyBorder="1" applyAlignment="1" applyProtection="1">
      <alignment horizontal="left" vertical="center" indent="1"/>
      <protection/>
    </xf>
    <xf numFmtId="49" fontId="37" fillId="0" borderId="33" xfId="0" applyNumberFormat="1" applyFont="1" applyFill="1" applyBorder="1" applyAlignment="1" applyProtection="1">
      <alignment horizontal="left" vertical="center" wrapText="1" indent="1"/>
      <protection/>
    </xf>
    <xf numFmtId="49" fontId="17" fillId="0" borderId="33" xfId="0" applyNumberFormat="1" applyFont="1" applyFill="1" applyBorder="1" applyAlignment="1" applyProtection="1">
      <alignment horizontal="left" vertical="center" indent="1"/>
      <protection/>
    </xf>
    <xf numFmtId="49" fontId="96" fillId="0" borderId="33" xfId="0" applyNumberFormat="1" applyFont="1" applyFill="1" applyBorder="1" applyAlignment="1" applyProtection="1">
      <alignment horizontal="left" vertical="center" indent="1"/>
      <protection/>
    </xf>
    <xf numFmtId="49" fontId="97" fillId="0" borderId="37" xfId="0" applyNumberFormat="1" applyFont="1" applyFill="1" applyBorder="1" applyAlignment="1" applyProtection="1">
      <alignment horizontal="left" vertical="center" indent="1"/>
      <protection/>
    </xf>
    <xf numFmtId="49" fontId="37" fillId="0" borderId="39" xfId="0" applyNumberFormat="1" applyFont="1" applyFill="1" applyBorder="1" applyAlignment="1" applyProtection="1">
      <alignment horizontal="left" vertical="center" indent="1"/>
      <protection/>
    </xf>
    <xf numFmtId="0" fontId="7" fillId="39" borderId="37" xfId="0" applyFont="1" applyFill="1" applyBorder="1" applyAlignment="1" applyProtection="1">
      <alignment horizontal="right" vertical="center" indent="1"/>
      <protection/>
    </xf>
    <xf numFmtId="49" fontId="20" fillId="0" borderId="33" xfId="0" applyNumberFormat="1" applyFont="1" applyFill="1" applyBorder="1" applyAlignment="1" applyProtection="1">
      <alignment horizontal="left" vertical="center" indent="1"/>
      <protection/>
    </xf>
    <xf numFmtId="49" fontId="17" fillId="0" borderId="37" xfId="0" applyNumberFormat="1" applyFont="1" applyFill="1" applyBorder="1" applyAlignment="1" applyProtection="1">
      <alignment horizontal="left" vertical="center" indent="1"/>
      <protection/>
    </xf>
    <xf numFmtId="49" fontId="97" fillId="0" borderId="0" xfId="0" applyNumberFormat="1" applyFont="1" applyFill="1" applyBorder="1" applyAlignment="1" applyProtection="1">
      <alignment horizontal="left" vertical="center" indent="1"/>
      <protection/>
    </xf>
    <xf numFmtId="0" fontId="39" fillId="38" borderId="43" xfId="0" applyFont="1" applyFill="1" applyBorder="1" applyAlignment="1" applyProtection="1">
      <alignment horizontal="right" vertical="center" indent="1"/>
      <protection/>
    </xf>
    <xf numFmtId="0" fontId="15" fillId="0" borderId="44" xfId="0" applyFont="1" applyFill="1" applyBorder="1" applyAlignment="1" applyProtection="1">
      <alignment horizontal="right" vertical="center" indent="1"/>
      <protection/>
    </xf>
    <xf numFmtId="49" fontId="98" fillId="0" borderId="37" xfId="0" applyNumberFormat="1" applyFont="1" applyFill="1" applyBorder="1" applyAlignment="1" applyProtection="1">
      <alignment horizontal="right" vertical="center" indent="1"/>
      <protection/>
    </xf>
    <xf numFmtId="49" fontId="98" fillId="0" borderId="0" xfId="0" applyNumberFormat="1" applyFont="1" applyFill="1" applyBorder="1" applyAlignment="1" applyProtection="1">
      <alignment horizontal="right" vertical="center" indent="1"/>
      <protection/>
    </xf>
    <xf numFmtId="49" fontId="99" fillId="0" borderId="43" xfId="0" applyNumberFormat="1" applyFont="1" applyFill="1" applyBorder="1" applyAlignment="1" applyProtection="1">
      <alignment horizontal="right" vertical="center" indent="1"/>
      <protection/>
    </xf>
    <xf numFmtId="49" fontId="34" fillId="0" borderId="0" xfId="0" applyNumberFormat="1" applyFont="1" applyFill="1" applyBorder="1" applyAlignment="1" applyProtection="1">
      <alignment horizontal="right" vertical="center" indent="1"/>
      <protection/>
    </xf>
    <xf numFmtId="2" fontId="37" fillId="0" borderId="33" xfId="0" applyNumberFormat="1" applyFont="1" applyFill="1" applyBorder="1" applyAlignment="1" applyProtection="1">
      <alignment horizontal="left" vertical="center" wrapText="1" indent="1"/>
      <protection/>
    </xf>
    <xf numFmtId="2" fontId="37" fillId="7" borderId="34" xfId="0" applyNumberFormat="1" applyFont="1" applyFill="1" applyBorder="1" applyAlignment="1" applyProtection="1">
      <alignment horizontal="left" vertical="center" indent="1"/>
      <protection/>
    </xf>
    <xf numFmtId="2" fontId="17" fillId="7" borderId="34" xfId="0" applyNumberFormat="1" applyFont="1" applyFill="1" applyBorder="1" applyAlignment="1" applyProtection="1">
      <alignment horizontal="left" vertical="center" indent="1"/>
      <protection/>
    </xf>
    <xf numFmtId="2" fontId="37" fillId="0" borderId="33" xfId="0" applyNumberFormat="1" applyFont="1" applyFill="1" applyBorder="1" applyAlignment="1" applyProtection="1">
      <alignment horizontal="left" vertical="center" indent="1"/>
      <protection/>
    </xf>
    <xf numFmtId="2" fontId="37" fillId="35" borderId="33" xfId="0" applyNumberFormat="1" applyFont="1" applyFill="1" applyBorder="1" applyAlignment="1" applyProtection="1">
      <alignment horizontal="left" vertical="center" wrapText="1" indent="1"/>
      <protection/>
    </xf>
    <xf numFmtId="2" fontId="46" fillId="35" borderId="33" xfId="0" applyNumberFormat="1" applyFont="1" applyFill="1" applyBorder="1" applyAlignment="1" applyProtection="1">
      <alignment horizontal="left" vertical="center" wrapText="1" indent="1"/>
      <protection/>
    </xf>
    <xf numFmtId="2" fontId="17" fillId="0" borderId="33" xfId="0" applyNumberFormat="1" applyFont="1" applyFill="1" applyBorder="1" applyAlignment="1" applyProtection="1">
      <alignment horizontal="left" vertical="center" indent="1"/>
      <protection/>
    </xf>
    <xf numFmtId="2" fontId="99" fillId="35" borderId="0" xfId="0" applyNumberFormat="1" applyFont="1" applyFill="1" applyBorder="1" applyAlignment="1" applyProtection="1">
      <alignment horizontal="left" vertical="center" wrapText="1" indent="1"/>
      <protection/>
    </xf>
    <xf numFmtId="2" fontId="15" fillId="41" borderId="0" xfId="0" applyNumberFormat="1" applyFont="1" applyFill="1" applyBorder="1" applyAlignment="1" applyProtection="1">
      <alignment horizontal="right" vertical="center"/>
      <protection/>
    </xf>
    <xf numFmtId="174" fontId="18" fillId="36" borderId="45" xfId="45" applyNumberFormat="1" applyFont="1" applyFill="1" applyBorder="1" applyAlignment="1" applyProtection="1">
      <alignment horizontal="center" vertical="center"/>
      <protection/>
    </xf>
    <xf numFmtId="2" fontId="19" fillId="7" borderId="45" xfId="45" applyNumberFormat="1" applyFont="1" applyFill="1" applyBorder="1" applyAlignment="1" applyProtection="1">
      <alignment horizontal="right" vertical="center"/>
      <protection locked="0"/>
    </xf>
    <xf numFmtId="2" fontId="19" fillId="34" borderId="45" xfId="45" applyNumberFormat="1" applyFont="1" applyFill="1" applyBorder="1" applyAlignment="1" applyProtection="1">
      <alignment horizontal="right" vertical="center"/>
      <protection locked="0"/>
    </xf>
    <xf numFmtId="2" fontId="19" fillId="0" borderId="45" xfId="45" applyNumberFormat="1" applyFont="1" applyFill="1" applyBorder="1" applyAlignment="1" applyProtection="1">
      <alignment horizontal="right" vertical="center"/>
      <protection locked="0"/>
    </xf>
    <xf numFmtId="2" fontId="6" fillId="35" borderId="45" xfId="45" applyNumberFormat="1" applyFont="1" applyFill="1" applyBorder="1" applyAlignment="1" applyProtection="1">
      <alignment horizontal="right" vertical="center"/>
      <protection locked="0"/>
    </xf>
    <xf numFmtId="2" fontId="18" fillId="38" borderId="46" xfId="45" applyNumberFormat="1" applyFont="1" applyFill="1" applyBorder="1" applyAlignment="1" applyProtection="1">
      <alignment horizontal="right" vertical="center"/>
      <protection/>
    </xf>
    <xf numFmtId="175" fontId="19" fillId="35" borderId="45" xfId="45" applyNumberFormat="1" applyFont="1" applyFill="1" applyBorder="1" applyAlignment="1" applyProtection="1">
      <alignment horizontal="right" vertical="center"/>
      <protection locked="0"/>
    </xf>
    <xf numFmtId="2" fontId="19" fillId="35" borderId="45" xfId="45" applyNumberFormat="1" applyFont="1" applyFill="1" applyBorder="1" applyAlignment="1" applyProtection="1">
      <alignment horizontal="right" vertical="center"/>
      <protection locked="0"/>
    </xf>
    <xf numFmtId="175" fontId="8" fillId="35" borderId="45" xfId="45" applyNumberFormat="1" applyFont="1" applyFill="1" applyBorder="1" applyAlignment="1" applyProtection="1">
      <alignment horizontal="right" vertical="center"/>
      <protection locked="0"/>
    </xf>
    <xf numFmtId="2" fontId="18" fillId="39" borderId="47" xfId="45" applyNumberFormat="1" applyFont="1" applyFill="1" applyBorder="1" applyAlignment="1" applyProtection="1">
      <alignment horizontal="right" vertical="center"/>
      <protection/>
    </xf>
    <xf numFmtId="2" fontId="8" fillId="35" borderId="45" xfId="45" applyNumberFormat="1" applyFont="1" applyFill="1" applyBorder="1" applyAlignment="1" applyProtection="1">
      <alignment horizontal="right" vertical="center"/>
      <protection locked="0"/>
    </xf>
    <xf numFmtId="2" fontId="18" fillId="38" borderId="47" xfId="45" applyNumberFormat="1" applyFont="1" applyFill="1" applyBorder="1" applyAlignment="1" applyProtection="1">
      <alignment horizontal="right" vertical="center"/>
      <protection/>
    </xf>
    <xf numFmtId="2" fontId="18" fillId="0" borderId="45" xfId="45" applyNumberFormat="1" applyFont="1" applyFill="1" applyBorder="1" applyAlignment="1" applyProtection="1">
      <alignment horizontal="right" vertical="center"/>
      <protection/>
    </xf>
    <xf numFmtId="2" fontId="19" fillId="0" borderId="47" xfId="45" applyNumberFormat="1" applyFont="1" applyFill="1" applyBorder="1" applyAlignment="1" applyProtection="1">
      <alignment horizontal="right" vertical="center"/>
      <protection locked="0"/>
    </xf>
    <xf numFmtId="175" fontId="19" fillId="0" borderId="47" xfId="45" applyNumberFormat="1" applyFont="1" applyFill="1" applyBorder="1" applyAlignment="1" applyProtection="1">
      <alignment horizontal="right" vertical="center"/>
      <protection locked="0"/>
    </xf>
    <xf numFmtId="175" fontId="19" fillId="0" borderId="45" xfId="45" applyNumberFormat="1" applyFont="1" applyFill="1" applyBorder="1" applyAlignment="1" applyProtection="1">
      <alignment horizontal="right" vertical="center"/>
      <protection locked="0"/>
    </xf>
    <xf numFmtId="2" fontId="18" fillId="38" borderId="48" xfId="45" applyNumberFormat="1" applyFont="1" applyFill="1" applyBorder="1" applyAlignment="1" applyProtection="1">
      <alignment horizontal="right" vertical="center"/>
      <protection/>
    </xf>
    <xf numFmtId="2" fontId="18" fillId="41" borderId="49" xfId="45" applyNumberFormat="1" applyFont="1" applyFill="1" applyBorder="1" applyAlignment="1" applyProtection="1">
      <alignment horizontal="right" vertical="center"/>
      <protection/>
    </xf>
    <xf numFmtId="175" fontId="18" fillId="42" borderId="47" xfId="45" applyNumberFormat="1" applyFont="1" applyFill="1" applyBorder="1" applyAlignment="1" applyProtection="1">
      <alignment horizontal="right" vertical="center"/>
      <protection/>
    </xf>
    <xf numFmtId="2" fontId="35" fillId="7" borderId="48" xfId="45" applyNumberFormat="1" applyFont="1" applyFill="1" applyBorder="1" applyAlignment="1" applyProtection="1">
      <alignment vertical="center"/>
      <protection/>
    </xf>
    <xf numFmtId="2" fontId="94" fillId="43" borderId="48" xfId="45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3" fontId="5" fillId="6" borderId="13" xfId="45" applyNumberFormat="1" applyFont="1" applyFill="1" applyBorder="1" applyAlignment="1" applyProtection="1">
      <alignment vertical="center"/>
      <protection locked="0"/>
    </xf>
    <xf numFmtId="43" fontId="5" fillId="6" borderId="32" xfId="45" applyNumberFormat="1" applyFont="1" applyFill="1" applyBorder="1" applyAlignment="1" applyProtection="1">
      <alignment vertical="center"/>
      <protection locked="0"/>
    </xf>
    <xf numFmtId="43" fontId="5" fillId="6" borderId="10" xfId="45" applyNumberFormat="1" applyFont="1" applyFill="1" applyBorder="1" applyAlignment="1" applyProtection="1">
      <alignment vertical="center"/>
      <protection locked="0"/>
    </xf>
    <xf numFmtId="43" fontId="5" fillId="6" borderId="21" xfId="45" applyNumberFormat="1" applyFont="1" applyFill="1" applyBorder="1" applyAlignment="1" applyProtection="1">
      <alignment vertical="center"/>
      <protection locked="0"/>
    </xf>
    <xf numFmtId="43" fontId="5" fillId="6" borderId="14" xfId="45" applyNumberFormat="1" applyFont="1" applyFill="1" applyBorder="1" applyAlignment="1" applyProtection="1">
      <alignment vertical="center"/>
      <protection locked="0"/>
    </xf>
    <xf numFmtId="43" fontId="5" fillId="6" borderId="31" xfId="45" applyNumberFormat="1" applyFont="1" applyFill="1" applyBorder="1" applyAlignment="1" applyProtection="1">
      <alignment vertical="center"/>
      <protection locked="0"/>
    </xf>
    <xf numFmtId="43" fontId="5" fillId="18" borderId="16" xfId="45" applyNumberFormat="1" applyFont="1" applyFill="1" applyBorder="1" applyAlignment="1" applyProtection="1">
      <alignment vertical="center"/>
      <protection locked="0"/>
    </xf>
    <xf numFmtId="49" fontId="98" fillId="0" borderId="50" xfId="0" applyNumberFormat="1" applyFont="1" applyFill="1" applyBorder="1" applyAlignment="1" applyProtection="1">
      <alignment horizontal="right" vertical="center" wrapText="1"/>
      <protection/>
    </xf>
    <xf numFmtId="49" fontId="98" fillId="0" borderId="10" xfId="0" applyNumberFormat="1" applyFont="1" applyFill="1" applyBorder="1" applyAlignment="1" applyProtection="1">
      <alignment horizontal="right" vertical="center" wrapText="1"/>
      <protection/>
    </xf>
    <xf numFmtId="49" fontId="99" fillId="0" borderId="51" xfId="0" applyNumberFormat="1" applyFont="1" applyFill="1" applyBorder="1" applyAlignment="1" applyProtection="1">
      <alignment horizontal="right" vertical="center" wrapText="1"/>
      <protection/>
    </xf>
    <xf numFmtId="49" fontId="34" fillId="0" borderId="10" xfId="0" applyNumberFormat="1" applyFont="1" applyFill="1" applyBorder="1" applyAlignment="1" applyProtection="1">
      <alignment horizontal="right" vertical="center" wrapText="1"/>
      <protection/>
    </xf>
    <xf numFmtId="49" fontId="34" fillId="0" borderId="51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15" fillId="41" borderId="0" xfId="0" applyFont="1" applyFill="1" applyBorder="1" applyAlignment="1" applyProtection="1">
      <alignment horizontal="right" vertical="center" wrapText="1"/>
      <protection/>
    </xf>
    <xf numFmtId="0" fontId="95" fillId="42" borderId="0" xfId="0" applyFont="1" applyFill="1" applyBorder="1" applyAlignment="1" applyProtection="1">
      <alignment horizontal="right" vertical="center" wrapText="1"/>
      <protection/>
    </xf>
    <xf numFmtId="0" fontId="15" fillId="13" borderId="0" xfId="0" applyFont="1" applyFill="1" applyBorder="1" applyAlignment="1" applyProtection="1">
      <alignment horizontal="right" vertical="center" wrapText="1"/>
      <protection/>
    </xf>
    <xf numFmtId="49" fontId="15" fillId="19" borderId="0" xfId="0" applyNumberFormat="1" applyFont="1" applyFill="1" applyBorder="1" applyAlignment="1" applyProtection="1">
      <alignment horizontal="right" vertical="center" wrapText="1"/>
      <protection/>
    </xf>
    <xf numFmtId="49" fontId="18" fillId="6" borderId="0" xfId="0" applyNumberFormat="1" applyFont="1" applyFill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36" borderId="50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49" fontId="37" fillId="7" borderId="36" xfId="0" applyNumberFormat="1" applyFont="1" applyFill="1" applyBorder="1" applyAlignment="1" applyProtection="1">
      <alignment horizontal="left" vertical="center" wrapText="1"/>
      <protection/>
    </xf>
    <xf numFmtId="49" fontId="17" fillId="7" borderId="36" xfId="0" applyNumberFormat="1" applyFont="1" applyFill="1" applyBorder="1" applyAlignment="1" applyProtection="1">
      <alignment horizontal="left" vertical="center" wrapText="1"/>
      <protection/>
    </xf>
    <xf numFmtId="49" fontId="37" fillId="0" borderId="50" xfId="0" applyNumberFormat="1" applyFont="1" applyFill="1" applyBorder="1" applyAlignment="1" applyProtection="1">
      <alignment horizontal="left" vertical="center" wrapText="1"/>
      <protection/>
    </xf>
    <xf numFmtId="49" fontId="37" fillId="35" borderId="50" xfId="0" applyNumberFormat="1" applyFont="1" applyFill="1" applyBorder="1" applyAlignment="1" applyProtection="1">
      <alignment horizontal="left" vertical="center" wrapText="1"/>
      <protection/>
    </xf>
    <xf numFmtId="49" fontId="46" fillId="35" borderId="50" xfId="0" applyNumberFormat="1" applyFont="1" applyFill="1" applyBorder="1" applyAlignment="1" applyProtection="1">
      <alignment horizontal="left" vertical="center" wrapText="1"/>
      <protection/>
    </xf>
    <xf numFmtId="49" fontId="17" fillId="0" borderId="50" xfId="0" applyNumberFormat="1" applyFont="1" applyFill="1" applyBorder="1" applyAlignment="1" applyProtection="1">
      <alignment horizontal="left" vertical="center" wrapText="1"/>
      <protection/>
    </xf>
    <xf numFmtId="49" fontId="99" fillId="35" borderId="50" xfId="0" applyNumberFormat="1" applyFont="1" applyFill="1" applyBorder="1" applyAlignment="1" applyProtection="1">
      <alignment horizontal="left" vertical="center" wrapText="1"/>
      <protection/>
    </xf>
    <xf numFmtId="0" fontId="39" fillId="38" borderId="10" xfId="0" applyFont="1" applyFill="1" applyBorder="1" applyAlignment="1" applyProtection="1">
      <alignment horizontal="right" vertical="center" wrapText="1"/>
      <protection/>
    </xf>
    <xf numFmtId="0" fontId="39" fillId="0" borderId="42" xfId="0" applyFont="1" applyFill="1" applyBorder="1" applyAlignment="1" applyProtection="1">
      <alignment horizontal="left" vertical="center" wrapText="1"/>
      <protection/>
    </xf>
    <xf numFmtId="49" fontId="96" fillId="0" borderId="50" xfId="0" applyNumberFormat="1" applyFont="1" applyFill="1" applyBorder="1" applyAlignment="1" applyProtection="1">
      <alignment horizontal="left" vertical="center" wrapText="1"/>
      <protection/>
    </xf>
    <xf numFmtId="49" fontId="97" fillId="0" borderId="52" xfId="0" applyNumberFormat="1" applyFont="1" applyFill="1" applyBorder="1" applyAlignment="1" applyProtection="1">
      <alignment horizontal="left" vertical="center" wrapText="1"/>
      <protection/>
    </xf>
    <xf numFmtId="49" fontId="37" fillId="0" borderId="53" xfId="0" applyNumberFormat="1" applyFont="1" applyFill="1" applyBorder="1" applyAlignment="1" applyProtection="1">
      <alignment horizontal="left" vertical="center" wrapText="1"/>
      <protection/>
    </xf>
    <xf numFmtId="0" fontId="7" fillId="39" borderId="50" xfId="0" applyFont="1" applyFill="1" applyBorder="1" applyAlignment="1" applyProtection="1">
      <alignment horizontal="right" vertical="center" wrapText="1"/>
      <protection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49" fontId="20" fillId="0" borderId="50" xfId="0" applyNumberFormat="1" applyFont="1" applyFill="1" applyBorder="1" applyAlignment="1" applyProtection="1">
      <alignment horizontal="left" vertical="center" wrapText="1"/>
      <protection/>
    </xf>
    <xf numFmtId="49" fontId="17" fillId="0" borderId="52" xfId="0" applyNumberFormat="1" applyFont="1" applyFill="1" applyBorder="1" applyAlignment="1" applyProtection="1">
      <alignment horizontal="left" vertical="center" wrapText="1"/>
      <protection/>
    </xf>
    <xf numFmtId="0" fontId="7" fillId="39" borderId="10" xfId="0" applyFont="1" applyFill="1" applyBorder="1" applyAlignment="1" applyProtection="1">
      <alignment horizontal="right" vertical="center" wrapText="1"/>
      <protection/>
    </xf>
    <xf numFmtId="0" fontId="39" fillId="38" borderId="53" xfId="0" applyFont="1" applyFill="1" applyBorder="1" applyAlignment="1" applyProtection="1">
      <alignment horizontal="right" vertical="center" wrapText="1"/>
      <protection/>
    </xf>
    <xf numFmtId="0" fontId="15" fillId="0" borderId="54" xfId="0" applyFont="1" applyFill="1" applyBorder="1" applyAlignment="1" applyProtection="1">
      <alignment horizontal="right" vertical="center" wrapText="1"/>
      <protection/>
    </xf>
    <xf numFmtId="49" fontId="90" fillId="0" borderId="0" xfId="0" applyNumberFormat="1" applyFont="1" applyAlignment="1">
      <alignment vertical="center" wrapText="1"/>
    </xf>
    <xf numFmtId="2" fontId="35" fillId="19" borderId="55" xfId="45" applyNumberFormat="1" applyFont="1" applyFill="1" applyBorder="1" applyAlignment="1" applyProtection="1">
      <alignment vertical="center"/>
      <protection/>
    </xf>
    <xf numFmtId="2" fontId="36" fillId="6" borderId="40" xfId="45" applyNumberFormat="1" applyFont="1" applyFill="1" applyBorder="1" applyAlignment="1" applyProtection="1">
      <alignment vertical="center"/>
      <protection/>
    </xf>
    <xf numFmtId="49" fontId="15" fillId="19" borderId="56" xfId="0" applyNumberFormat="1" applyFont="1" applyFill="1" applyBorder="1" applyAlignment="1" applyProtection="1">
      <alignment horizontal="right" vertical="center" indent="1"/>
      <protection/>
    </xf>
    <xf numFmtId="49" fontId="18" fillId="6" borderId="35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00" fillId="7" borderId="10" xfId="0" applyFont="1" applyFill="1" applyBorder="1" applyAlignment="1">
      <alignment horizontal="center" vertical="center" wrapText="1"/>
    </xf>
    <xf numFmtId="0" fontId="101" fillId="7" borderId="57" xfId="0" applyFont="1" applyFill="1" applyBorder="1" applyAlignment="1">
      <alignment horizontal="center" vertical="center" wrapText="1"/>
    </xf>
    <xf numFmtId="0" fontId="101" fillId="7" borderId="58" xfId="0" applyFont="1" applyFill="1" applyBorder="1" applyAlignment="1">
      <alignment horizontal="center" vertical="center" wrapText="1"/>
    </xf>
    <xf numFmtId="0" fontId="101" fillId="7" borderId="59" xfId="0" applyFont="1" applyFill="1" applyBorder="1" applyAlignment="1">
      <alignment horizontal="center" vertical="center" wrapText="1"/>
    </xf>
    <xf numFmtId="0" fontId="102" fillId="6" borderId="56" xfId="0" applyFont="1" applyFill="1" applyBorder="1" applyAlignment="1">
      <alignment horizontal="center" vertical="center" wrapText="1"/>
    </xf>
    <xf numFmtId="0" fontId="102" fillId="6" borderId="26" xfId="0" applyFont="1" applyFill="1" applyBorder="1" applyAlignment="1">
      <alignment horizontal="center" vertical="center" wrapText="1"/>
    </xf>
    <xf numFmtId="0" fontId="102" fillId="6" borderId="30" xfId="0" applyFont="1" applyFill="1" applyBorder="1" applyAlignment="1">
      <alignment horizontal="center" vertical="center" wrapText="1"/>
    </xf>
    <xf numFmtId="0" fontId="102" fillId="6" borderId="3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31" fillId="0" borderId="6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3" fillId="34" borderId="63" xfId="0" applyFont="1" applyFill="1" applyBorder="1" applyAlignment="1">
      <alignment horizontal="center" vertical="center"/>
    </xf>
    <xf numFmtId="0" fontId="103" fillId="34" borderId="55" xfId="0" applyFont="1" applyFill="1" applyBorder="1" applyAlignment="1">
      <alignment horizontal="center" vertical="center"/>
    </xf>
    <xf numFmtId="0" fontId="103" fillId="34" borderId="64" xfId="0" applyFont="1" applyFill="1" applyBorder="1" applyAlignment="1">
      <alignment horizontal="center" vertical="center"/>
    </xf>
    <xf numFmtId="0" fontId="103" fillId="34" borderId="65" xfId="0" applyFont="1" applyFill="1" applyBorder="1" applyAlignment="1">
      <alignment horizontal="center" vertical="center"/>
    </xf>
    <xf numFmtId="0" fontId="103" fillId="34" borderId="66" xfId="0" applyFont="1" applyFill="1" applyBorder="1" applyAlignment="1">
      <alignment horizontal="center" vertical="center"/>
    </xf>
    <xf numFmtId="0" fontId="103" fillId="34" borderId="67" xfId="0" applyFont="1" applyFill="1" applyBorder="1" applyAlignment="1">
      <alignment horizontal="center" vertical="center"/>
    </xf>
    <xf numFmtId="0" fontId="32" fillId="34" borderId="63" xfId="0" applyFont="1" applyFill="1" applyBorder="1" applyAlignment="1">
      <alignment horizontal="center" vertical="center" wrapText="1"/>
    </xf>
    <xf numFmtId="0" fontId="32" fillId="34" borderId="55" xfId="0" applyFont="1" applyFill="1" applyBorder="1" applyAlignment="1">
      <alignment horizontal="center" vertical="center" wrapText="1"/>
    </xf>
    <xf numFmtId="0" fontId="32" fillId="34" borderId="66" xfId="0" applyFont="1" applyFill="1" applyBorder="1" applyAlignment="1">
      <alignment horizontal="center" vertical="center" wrapText="1"/>
    </xf>
    <xf numFmtId="0" fontId="32" fillId="34" borderId="6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2"/>
  <sheetViews>
    <sheetView showGridLines="0" zoomScalePageLayoutView="0" workbookViewId="0" topLeftCell="A1">
      <pane ySplit="3" topLeftCell="A7" activePane="bottomLeft" state="frozen"/>
      <selection pane="topLeft" activeCell="A1" sqref="A1"/>
      <selection pane="bottomLeft" activeCell="C12" sqref="C12"/>
    </sheetView>
  </sheetViews>
  <sheetFormatPr defaultColWidth="11.421875" defaultRowHeight="15"/>
  <cols>
    <col min="1" max="1" width="10.28125" style="1" customWidth="1"/>
    <col min="2" max="2" width="96.421875" style="208" customWidth="1"/>
    <col min="3" max="3" width="14.00390625" style="2" customWidth="1"/>
    <col min="4" max="5" width="12.140625" style="3" customWidth="1"/>
    <col min="6" max="6" width="13.00390625" style="1" customWidth="1"/>
    <col min="7" max="16384" width="11.421875" style="1" customWidth="1"/>
  </cols>
  <sheetData>
    <row r="1" spans="2:5" ht="15">
      <c r="B1" s="208" t="s">
        <v>122</v>
      </c>
      <c r="E1" s="81" t="s">
        <v>93</v>
      </c>
    </row>
    <row r="2" spans="2:5" ht="16.5" customHeight="1">
      <c r="B2" s="236" t="s">
        <v>92</v>
      </c>
      <c r="C2" s="236"/>
      <c r="D2" s="236"/>
      <c r="E2" s="236"/>
    </row>
    <row r="3" spans="2:8" ht="16.5" customHeight="1">
      <c r="B3" s="209" t="s">
        <v>0</v>
      </c>
      <c r="C3" s="140">
        <v>2016</v>
      </c>
      <c r="D3" s="82">
        <v>2018</v>
      </c>
      <c r="E3" s="83">
        <v>2019</v>
      </c>
      <c r="F3" s="83">
        <v>2020</v>
      </c>
      <c r="G3" s="83">
        <v>2021</v>
      </c>
      <c r="H3" s="166">
        <v>2022</v>
      </c>
    </row>
    <row r="4" spans="2:9" ht="15">
      <c r="B4" s="210" t="s">
        <v>1</v>
      </c>
      <c r="C4" s="137"/>
      <c r="D4" s="84"/>
      <c r="E4" s="85"/>
      <c r="F4" s="85"/>
      <c r="G4" s="85"/>
      <c r="H4" s="84"/>
      <c r="I4" s="187"/>
    </row>
    <row r="5" spans="1:8" ht="21" customHeight="1">
      <c r="A5" s="237" t="s">
        <v>44</v>
      </c>
      <c r="B5" s="211" t="s">
        <v>94</v>
      </c>
      <c r="C5" s="158" t="s">
        <v>123</v>
      </c>
      <c r="D5" s="86">
        <v>2450.97</v>
      </c>
      <c r="E5" s="87">
        <v>2450.97</v>
      </c>
      <c r="F5" s="87">
        <v>2450.97</v>
      </c>
      <c r="G5" s="87">
        <v>2450.97</v>
      </c>
      <c r="H5" s="167">
        <v>2450.97</v>
      </c>
    </row>
    <row r="6" spans="1:8" ht="18.75" customHeight="1">
      <c r="A6" s="237"/>
      <c r="B6" s="211" t="s">
        <v>95</v>
      </c>
      <c r="C6" s="158"/>
      <c r="D6" s="86"/>
      <c r="E6" s="87"/>
      <c r="F6" s="87"/>
      <c r="G6" s="87"/>
      <c r="H6" s="167"/>
    </row>
    <row r="7" spans="1:8" ht="22.5" customHeight="1">
      <c r="A7" s="237"/>
      <c r="B7" s="212" t="s">
        <v>116</v>
      </c>
      <c r="C7" s="159"/>
      <c r="D7" s="88"/>
      <c r="E7" s="89"/>
      <c r="F7" s="89"/>
      <c r="G7" s="89"/>
      <c r="H7" s="168"/>
    </row>
    <row r="8" spans="1:8" ht="15">
      <c r="A8" s="237"/>
      <c r="B8" s="211" t="s">
        <v>2</v>
      </c>
      <c r="C8" s="158" t="s">
        <v>124</v>
      </c>
      <c r="D8" s="86">
        <v>276.85</v>
      </c>
      <c r="E8" s="87">
        <v>276.85</v>
      </c>
      <c r="F8" s="87">
        <v>276.85</v>
      </c>
      <c r="G8" s="87">
        <v>276.85</v>
      </c>
      <c r="H8" s="167">
        <v>276.85</v>
      </c>
    </row>
    <row r="9" spans="1:8" ht="19.5" customHeight="1">
      <c r="A9" s="237"/>
      <c r="B9" s="211" t="s">
        <v>3</v>
      </c>
      <c r="C9" s="158" t="s">
        <v>125</v>
      </c>
      <c r="D9" s="86">
        <v>123.69</v>
      </c>
      <c r="E9" s="87">
        <v>123.69</v>
      </c>
      <c r="F9" s="87">
        <v>123.69</v>
      </c>
      <c r="G9" s="87">
        <v>123.69</v>
      </c>
      <c r="H9" s="167">
        <v>123.69</v>
      </c>
    </row>
    <row r="10" spans="2:8" ht="15">
      <c r="B10" s="213" t="s">
        <v>12</v>
      </c>
      <c r="C10" s="160"/>
      <c r="D10" s="90"/>
      <c r="E10" s="91"/>
      <c r="F10" s="91"/>
      <c r="G10" s="91"/>
      <c r="H10" s="169"/>
    </row>
    <row r="11" spans="2:8" ht="15">
      <c r="B11" s="214" t="s">
        <v>96</v>
      </c>
      <c r="C11" s="161"/>
      <c r="D11" s="90"/>
      <c r="E11" s="91"/>
      <c r="F11" s="91"/>
      <c r="G11" s="91"/>
      <c r="H11" s="169"/>
    </row>
    <row r="12" spans="2:8" ht="27" customHeight="1">
      <c r="B12" s="215" t="s">
        <v>121</v>
      </c>
      <c r="C12" s="162"/>
      <c r="D12" s="90">
        <v>137.9</v>
      </c>
      <c r="E12" s="91">
        <v>714.99</v>
      </c>
      <c r="F12" s="91">
        <f>714.99/2</f>
        <v>357.495</v>
      </c>
      <c r="G12" s="91">
        <v>0</v>
      </c>
      <c r="H12" s="169">
        <v>0</v>
      </c>
    </row>
    <row r="13" spans="2:8" ht="33.75">
      <c r="B13" s="213" t="s">
        <v>97</v>
      </c>
      <c r="C13" s="157">
        <v>2000</v>
      </c>
      <c r="D13" s="90">
        <v>2000</v>
      </c>
      <c r="E13" s="91">
        <v>2000</v>
      </c>
      <c r="F13" s="91">
        <v>2000</v>
      </c>
      <c r="G13" s="91">
        <v>2000</v>
      </c>
      <c r="H13" s="169">
        <v>2000</v>
      </c>
    </row>
    <row r="14" spans="2:8" ht="18" customHeight="1">
      <c r="B14" s="213" t="s">
        <v>98</v>
      </c>
      <c r="C14" s="160"/>
      <c r="D14" s="90"/>
      <c r="E14" s="91"/>
      <c r="F14" s="91"/>
      <c r="G14" s="91"/>
      <c r="H14" s="169"/>
    </row>
    <row r="15" spans="2:8" ht="21.75">
      <c r="B15" s="213" t="s">
        <v>99</v>
      </c>
      <c r="C15" s="160"/>
      <c r="D15" s="90"/>
      <c r="E15" s="91"/>
      <c r="F15" s="91"/>
      <c r="G15" s="91"/>
      <c r="H15" s="169"/>
    </row>
    <row r="16" spans="2:8" ht="16.5">
      <c r="B16" s="216" t="s">
        <v>117</v>
      </c>
      <c r="C16" s="163"/>
      <c r="D16" s="92"/>
      <c r="E16" s="93"/>
      <c r="F16" s="93"/>
      <c r="G16" s="93">
        <v>523.64</v>
      </c>
      <c r="H16" s="170">
        <v>523.64</v>
      </c>
    </row>
    <row r="17" spans="2:8" ht="23.25" thickBot="1">
      <c r="B17" s="217" t="s">
        <v>100</v>
      </c>
      <c r="C17" s="164"/>
      <c r="D17" s="94"/>
      <c r="E17" s="95">
        <v>83.2</v>
      </c>
      <c r="F17" s="95">
        <v>83.2</v>
      </c>
      <c r="G17" s="95">
        <v>83.2</v>
      </c>
      <c r="H17" s="95">
        <v>83.2</v>
      </c>
    </row>
    <row r="18" spans="2:8" ht="22.5" customHeight="1">
      <c r="B18" s="218" t="s">
        <v>4</v>
      </c>
      <c r="C18" s="96">
        <v>4851.51</v>
      </c>
      <c r="D18" s="96">
        <f>SUM(D5:D17)</f>
        <v>4989.41</v>
      </c>
      <c r="E18" s="96">
        <f>SUM(E5:E17)</f>
        <v>5649.7</v>
      </c>
      <c r="F18" s="96">
        <f>SUM(F5:F17)</f>
        <v>5292.204999999999</v>
      </c>
      <c r="G18" s="96">
        <f>SUM(G5:G17)</f>
        <v>5458.35</v>
      </c>
      <c r="H18" s="171">
        <f>SUM(H5:H17)</f>
        <v>5458.35</v>
      </c>
    </row>
    <row r="19" spans="2:9" ht="15">
      <c r="B19" s="219" t="s">
        <v>5</v>
      </c>
      <c r="C19" s="132"/>
      <c r="D19" s="97"/>
      <c r="E19" s="98"/>
      <c r="F19" s="98"/>
      <c r="G19" s="98"/>
      <c r="H19" s="97"/>
      <c r="I19" s="187"/>
    </row>
    <row r="20" spans="2:8" ht="21.75">
      <c r="B20" s="213" t="s">
        <v>101</v>
      </c>
      <c r="C20" s="141"/>
      <c r="D20" s="99"/>
      <c r="E20" s="100"/>
      <c r="F20" s="100"/>
      <c r="G20" s="100"/>
      <c r="H20" s="172"/>
    </row>
    <row r="21" spans="2:8" ht="21.75">
      <c r="B21" s="213" t="s">
        <v>102</v>
      </c>
      <c r="C21" s="141"/>
      <c r="D21" s="99"/>
      <c r="E21" s="100"/>
      <c r="F21" s="100"/>
      <c r="G21" s="100"/>
      <c r="H21" s="172"/>
    </row>
    <row r="22" spans="2:8" ht="15">
      <c r="B22" s="220" t="s">
        <v>103</v>
      </c>
      <c r="C22" s="144"/>
      <c r="D22" s="99"/>
      <c r="E22" s="100"/>
      <c r="F22" s="100"/>
      <c r="G22" s="100"/>
      <c r="H22" s="172"/>
    </row>
    <row r="23" spans="2:8" ht="21.75">
      <c r="B23" s="221" t="s">
        <v>104</v>
      </c>
      <c r="C23" s="145"/>
      <c r="D23" s="102"/>
      <c r="E23" s="100"/>
      <c r="F23" s="100"/>
      <c r="G23" s="100"/>
      <c r="H23" s="173"/>
    </row>
    <row r="24" spans="2:8" ht="21.75">
      <c r="B24" s="220" t="s">
        <v>24</v>
      </c>
      <c r="C24" s="144"/>
      <c r="D24" s="99"/>
      <c r="E24" s="100"/>
      <c r="F24" s="100"/>
      <c r="G24" s="100"/>
      <c r="H24" s="172"/>
    </row>
    <row r="25" spans="2:8" ht="21.75">
      <c r="B25" s="222" t="s">
        <v>105</v>
      </c>
      <c r="C25" s="146"/>
      <c r="D25" s="102"/>
      <c r="E25" s="103"/>
      <c r="F25" s="103"/>
      <c r="G25" s="103"/>
      <c r="H25" s="173"/>
    </row>
    <row r="26" spans="2:8" ht="15">
      <c r="B26" s="213" t="s">
        <v>106</v>
      </c>
      <c r="C26" s="141"/>
      <c r="D26" s="99"/>
      <c r="E26" s="100"/>
      <c r="F26" s="100"/>
      <c r="G26" s="100"/>
      <c r="H26" s="172"/>
    </row>
    <row r="27" spans="2:8" ht="21.75">
      <c r="B27" s="213" t="s">
        <v>107</v>
      </c>
      <c r="C27" s="141"/>
      <c r="D27" s="104"/>
      <c r="E27" s="105"/>
      <c r="F27" s="105"/>
      <c r="G27" s="105"/>
      <c r="H27" s="174"/>
    </row>
    <row r="28" spans="2:8" ht="21.75">
      <c r="B28" s="213" t="s">
        <v>108</v>
      </c>
      <c r="C28" s="142"/>
      <c r="D28" s="104"/>
      <c r="E28" s="105"/>
      <c r="F28" s="105"/>
      <c r="G28" s="105"/>
      <c r="H28" s="174"/>
    </row>
    <row r="29" spans="2:8" ht="22.5" customHeight="1">
      <c r="B29" s="223" t="s">
        <v>6</v>
      </c>
      <c r="C29" s="147"/>
      <c r="D29" s="106">
        <f>SUM(D20:D28)</f>
        <v>0</v>
      </c>
      <c r="E29" s="107">
        <f>SUM(E20:E28)</f>
        <v>0</v>
      </c>
      <c r="F29" s="107">
        <f>SUM(F20:F28)</f>
        <v>0</v>
      </c>
      <c r="G29" s="107">
        <f>SUM(G20:G28)</f>
        <v>0</v>
      </c>
      <c r="H29" s="175">
        <f>SUM(H20:H28)</f>
        <v>0</v>
      </c>
    </row>
    <row r="30" spans="2:9" ht="22.5" customHeight="1">
      <c r="B30" s="224" t="s">
        <v>7</v>
      </c>
      <c r="C30" s="133"/>
      <c r="D30" s="97"/>
      <c r="E30" s="98"/>
      <c r="F30" s="98"/>
      <c r="G30" s="98"/>
      <c r="H30" s="97"/>
      <c r="I30" s="187"/>
    </row>
    <row r="31" spans="2:8" ht="22.5" customHeight="1">
      <c r="B31" s="213" t="s">
        <v>109</v>
      </c>
      <c r="C31" s="141"/>
      <c r="D31" s="99"/>
      <c r="E31" s="100"/>
      <c r="F31" s="100"/>
      <c r="G31" s="100"/>
      <c r="H31" s="172"/>
    </row>
    <row r="32" spans="2:8" ht="23.25" customHeight="1">
      <c r="B32" s="213" t="s">
        <v>110</v>
      </c>
      <c r="C32" s="141"/>
      <c r="D32" s="102"/>
      <c r="E32" s="100"/>
      <c r="F32" s="100"/>
      <c r="G32" s="100"/>
      <c r="H32" s="173"/>
    </row>
    <row r="33" spans="2:8" ht="24.75" customHeight="1">
      <c r="B33" s="225" t="s">
        <v>111</v>
      </c>
      <c r="C33" s="148"/>
      <c r="D33" s="99"/>
      <c r="E33" s="100"/>
      <c r="F33" s="100"/>
      <c r="G33" s="100"/>
      <c r="H33" s="172"/>
    </row>
    <row r="34" spans="2:8" ht="27" customHeight="1">
      <c r="B34" s="216" t="s">
        <v>118</v>
      </c>
      <c r="C34" s="143"/>
      <c r="D34" s="99"/>
      <c r="E34" s="100"/>
      <c r="F34" s="100"/>
      <c r="G34" s="100"/>
      <c r="H34" s="172"/>
    </row>
    <row r="35" spans="2:8" ht="24" customHeight="1">
      <c r="B35" s="213" t="s">
        <v>112</v>
      </c>
      <c r="C35" s="141"/>
      <c r="D35" s="108"/>
      <c r="E35" s="105"/>
      <c r="F35" s="105"/>
      <c r="G35" s="105"/>
      <c r="H35" s="176"/>
    </row>
    <row r="36" spans="2:8" ht="26.25" customHeight="1">
      <c r="B36" s="213" t="s">
        <v>113</v>
      </c>
      <c r="C36" s="141"/>
      <c r="D36" s="99"/>
      <c r="E36" s="100"/>
      <c r="F36" s="100"/>
      <c r="G36" s="100"/>
      <c r="H36" s="172"/>
    </row>
    <row r="37" spans="2:8" ht="23.25" customHeight="1">
      <c r="B37" s="216" t="s">
        <v>119</v>
      </c>
      <c r="C37" s="143"/>
      <c r="D37" s="99"/>
      <c r="E37" s="100"/>
      <c r="F37" s="100"/>
      <c r="G37" s="100"/>
      <c r="H37" s="172"/>
    </row>
    <row r="38" spans="2:8" ht="23.25" customHeight="1">
      <c r="B38" s="226" t="s">
        <v>120</v>
      </c>
      <c r="C38" s="149"/>
      <c r="D38" s="99"/>
      <c r="E38" s="100"/>
      <c r="F38" s="100"/>
      <c r="G38" s="100"/>
      <c r="H38" s="172"/>
    </row>
    <row r="39" spans="2:8" ht="31.5" customHeight="1" thickBot="1">
      <c r="B39" s="221" t="s">
        <v>114</v>
      </c>
      <c r="C39" s="150"/>
      <c r="D39" s="109"/>
      <c r="E39" s="109"/>
      <c r="F39" s="109"/>
      <c r="G39" s="109"/>
      <c r="H39" s="109"/>
    </row>
    <row r="40" spans="2:8" ht="10.5" customHeight="1">
      <c r="B40" s="227" t="s">
        <v>8</v>
      </c>
      <c r="C40" s="106">
        <f>SUM(D31:D39)</f>
        <v>0</v>
      </c>
      <c r="D40" s="106">
        <f>SUM(E31:E39)</f>
        <v>0</v>
      </c>
      <c r="E40" s="110">
        <f>SUM(E31:E39)</f>
        <v>0</v>
      </c>
      <c r="F40" s="110">
        <f>SUM(F31:F39)</f>
        <v>0</v>
      </c>
      <c r="G40" s="110">
        <f>SUM(G31:G39)</f>
        <v>0</v>
      </c>
      <c r="H40" s="175">
        <f>SUM(I31:I39)</f>
        <v>0</v>
      </c>
    </row>
    <row r="41" spans="2:8" ht="15" customHeight="1">
      <c r="B41" s="228" t="s">
        <v>10</v>
      </c>
      <c r="C41" s="151">
        <v>0</v>
      </c>
      <c r="D41" s="111">
        <f>+C40+D29</f>
        <v>0</v>
      </c>
      <c r="E41" s="112">
        <f>+E40+E29</f>
        <v>0</v>
      </c>
      <c r="F41" s="112">
        <f>+F40+F29</f>
        <v>0</v>
      </c>
      <c r="G41" s="112">
        <f>+G40+G29</f>
        <v>0</v>
      </c>
      <c r="H41" s="177">
        <f>+G40+H29</f>
        <v>0</v>
      </c>
    </row>
    <row r="42" spans="2:8" ht="19.5" customHeight="1">
      <c r="B42" s="229" t="s">
        <v>74</v>
      </c>
      <c r="C42" s="152"/>
      <c r="D42" s="113">
        <f>+D41+D18</f>
        <v>4989.41</v>
      </c>
      <c r="E42" s="114">
        <f>+E41+E18</f>
        <v>5649.7</v>
      </c>
      <c r="F42" s="114">
        <f>+F41+F18</f>
        <v>5292.204999999999</v>
      </c>
      <c r="G42" s="114">
        <f>+G41+G18</f>
        <v>5458.35</v>
      </c>
      <c r="H42" s="178">
        <f>+H41+H18</f>
        <v>5458.35</v>
      </c>
    </row>
    <row r="43" spans="2:9" ht="15">
      <c r="B43" s="200"/>
      <c r="C43" s="134"/>
      <c r="D43" s="115"/>
      <c r="E43" s="115"/>
      <c r="F43" s="115"/>
      <c r="G43" s="115"/>
      <c r="H43" s="115"/>
      <c r="I43" s="187"/>
    </row>
    <row r="44" spans="2:8" ht="18.75" customHeight="1">
      <c r="B44" s="195" t="s">
        <v>13</v>
      </c>
      <c r="C44" s="153"/>
      <c r="D44" s="116"/>
      <c r="E44" s="117"/>
      <c r="F44" s="117"/>
      <c r="G44" s="117"/>
      <c r="H44" s="179"/>
    </row>
    <row r="45" spans="2:8" ht="21" customHeight="1">
      <c r="B45" s="196" t="s">
        <v>52</v>
      </c>
      <c r="C45" s="154"/>
      <c r="D45" s="116"/>
      <c r="E45" s="91"/>
      <c r="F45" s="91"/>
      <c r="G45" s="91"/>
      <c r="H45" s="179"/>
    </row>
    <row r="46" spans="2:8" ht="21.75" customHeight="1">
      <c r="B46" s="196" t="s">
        <v>11</v>
      </c>
      <c r="C46" s="154"/>
      <c r="D46" s="118"/>
      <c r="E46" s="117"/>
      <c r="F46" s="117"/>
      <c r="G46" s="117"/>
      <c r="H46" s="180"/>
    </row>
    <row r="47" spans="2:8" ht="27" customHeight="1">
      <c r="B47" s="197" t="s">
        <v>78</v>
      </c>
      <c r="C47" s="155"/>
      <c r="D47" s="119"/>
      <c r="E47" s="117"/>
      <c r="F47" s="117"/>
      <c r="G47" s="117"/>
      <c r="H47" s="181"/>
    </row>
    <row r="48" spans="2:8" ht="21.75" customHeight="1">
      <c r="B48" s="198" t="s">
        <v>9</v>
      </c>
      <c r="C48" s="156"/>
      <c r="D48" s="90"/>
      <c r="E48" s="91"/>
      <c r="F48" s="91"/>
      <c r="G48" s="91"/>
      <c r="H48" s="169"/>
    </row>
    <row r="49" spans="2:8" ht="22.5" customHeight="1" thickBot="1">
      <c r="B49" s="199" t="s">
        <v>73</v>
      </c>
      <c r="C49" s="156"/>
      <c r="D49" s="101"/>
      <c r="E49" s="101"/>
      <c r="F49" s="101"/>
      <c r="G49" s="101"/>
      <c r="H49" s="101"/>
    </row>
    <row r="50" spans="2:8" ht="22.5" customHeight="1">
      <c r="B50" s="198" t="s">
        <v>72</v>
      </c>
      <c r="C50" s="156"/>
      <c r="D50" s="90"/>
      <c r="E50" s="91"/>
      <c r="F50" s="91"/>
      <c r="G50" s="91">
        <v>523.64</v>
      </c>
      <c r="H50" s="169">
        <v>606.84</v>
      </c>
    </row>
    <row r="51" spans="2:9" ht="15.75" thickBot="1">
      <c r="B51" s="200"/>
      <c r="C51" s="134"/>
      <c r="D51" s="115"/>
      <c r="E51" s="115"/>
      <c r="F51" s="115"/>
      <c r="G51" s="115"/>
      <c r="H51" s="115"/>
      <c r="I51" s="187"/>
    </row>
    <row r="52" spans="2:8" ht="15.75" thickBot="1">
      <c r="B52" s="201" t="s">
        <v>75</v>
      </c>
      <c r="C52" s="120">
        <v>4851.51</v>
      </c>
      <c r="D52" s="120">
        <f>+D42-C40-D44-D45-D46-D47-D48-D49-D50-D12</f>
        <v>4851.51</v>
      </c>
      <c r="E52" s="120">
        <f>+E42-E40-E44-E45-E46-E47-E48-E49-E50-E12-E17</f>
        <v>4851.51</v>
      </c>
      <c r="F52" s="120">
        <f>+F42-F40-F44-F45-F46-F47-F48-F49-F50-F12-F17</f>
        <v>4851.509999999999</v>
      </c>
      <c r="G52" s="120">
        <f>+G42-G40-G44-G45-G46-G47-G48-G49-G50-G12-G17</f>
        <v>4851.51</v>
      </c>
      <c r="H52" s="182">
        <f>+H42-G40-H44-H45-H46-H47-H48-H49-H50-H12</f>
        <v>4851.51</v>
      </c>
    </row>
    <row r="53" spans="2:8" ht="15">
      <c r="B53" s="202" t="s">
        <v>14</v>
      </c>
      <c r="C53" s="165">
        <v>16140</v>
      </c>
      <c r="D53" s="121">
        <v>16140</v>
      </c>
      <c r="E53" s="121">
        <v>16140</v>
      </c>
      <c r="F53" s="121">
        <v>16140</v>
      </c>
      <c r="G53" s="121">
        <v>16140</v>
      </c>
      <c r="H53" s="183">
        <v>16140</v>
      </c>
    </row>
    <row r="54" spans="2:8" ht="15.75" thickBot="1">
      <c r="B54" s="203" t="s">
        <v>76</v>
      </c>
      <c r="C54" s="135"/>
      <c r="D54" s="122"/>
      <c r="E54" s="123"/>
      <c r="F54" s="123"/>
      <c r="G54" s="123"/>
      <c r="H54" s="184"/>
    </row>
    <row r="55" spans="2:8" ht="16.5" customHeight="1" thickBot="1">
      <c r="B55" s="201" t="s">
        <v>77</v>
      </c>
      <c r="C55" s="124">
        <v>20991.51</v>
      </c>
      <c r="D55" s="124">
        <f>SUM(D52:D54)</f>
        <v>20991.510000000002</v>
      </c>
      <c r="E55" s="125">
        <f>SUM(E52:E54)</f>
        <v>20991.510000000002</v>
      </c>
      <c r="F55" s="125">
        <f>SUM(F52:F54)</f>
        <v>20991.51</v>
      </c>
      <c r="G55" s="125">
        <f>SUM(G52:G54)</f>
        <v>20991.510000000002</v>
      </c>
      <c r="H55" s="182">
        <f>SUM(H52:H54)</f>
        <v>20991.510000000002</v>
      </c>
    </row>
    <row r="56" spans="2:8" ht="15.75" thickBot="1">
      <c r="B56" s="204" t="s">
        <v>115</v>
      </c>
      <c r="C56" s="136">
        <v>0</v>
      </c>
      <c r="D56" s="126">
        <f>E55-D55</f>
        <v>0</v>
      </c>
      <c r="E56" s="126">
        <f>E55-D55</f>
        <v>0</v>
      </c>
      <c r="F56" s="126">
        <f>F55-D55</f>
        <v>0</v>
      </c>
      <c r="G56" s="126">
        <f>G55-D55</f>
        <v>0</v>
      </c>
      <c r="H56" s="185">
        <f>H55-D55</f>
        <v>0</v>
      </c>
    </row>
    <row r="57" spans="2:9" ht="15.75" thickBot="1">
      <c r="B57" s="200"/>
      <c r="C57" s="134"/>
      <c r="D57" s="127"/>
      <c r="E57" s="127"/>
      <c r="F57" s="127"/>
      <c r="G57" s="127"/>
      <c r="H57" s="127"/>
      <c r="I57" s="187"/>
    </row>
    <row r="58" spans="2:8" ht="33" customHeight="1" thickBot="1">
      <c r="B58" s="205" t="s">
        <v>79</v>
      </c>
      <c r="C58" s="233" t="s">
        <v>126</v>
      </c>
      <c r="D58" s="231">
        <v>0</v>
      </c>
      <c r="E58" s="129">
        <v>0</v>
      </c>
      <c r="F58" s="129">
        <v>0</v>
      </c>
      <c r="G58" s="129">
        <v>0</v>
      </c>
      <c r="H58" s="128">
        <v>0</v>
      </c>
    </row>
    <row r="59" spans="2:8" ht="15.75" customHeight="1" thickBot="1">
      <c r="B59" s="206" t="s">
        <v>26</v>
      </c>
      <c r="C59" s="234" t="s">
        <v>127</v>
      </c>
      <c r="D59" s="232">
        <f>D42+D53+D54-D44-D45-D46-D47-D48-D49-D50-D58</f>
        <v>21129.41</v>
      </c>
      <c r="E59" s="130">
        <f>E42+E53+E54-E44-E45-E46-E47-E48-E49-E50-E58</f>
        <v>21789.7</v>
      </c>
      <c r="F59" s="130">
        <f>F42+F53+F54-F44-F45-F46-F47-F48-F49-F50-F58</f>
        <v>21432.204999999998</v>
      </c>
      <c r="G59" s="130">
        <f>G42+G53+G54-G44-G45-G46-G47-G48-G49-G50-G58</f>
        <v>21074.71</v>
      </c>
      <c r="H59" s="130">
        <f>H42+H53+H54-H44-H45-H46-H47-H48-H49-H50-H58</f>
        <v>20991.51</v>
      </c>
    </row>
    <row r="60" spans="2:9" ht="15.75" customHeight="1" thickBot="1">
      <c r="B60" s="207" t="s">
        <v>86</v>
      </c>
      <c r="C60" s="5"/>
      <c r="D60" s="127"/>
      <c r="E60" s="127"/>
      <c r="F60" s="127"/>
      <c r="G60" s="127"/>
      <c r="H60" s="127"/>
      <c r="I60" s="187"/>
    </row>
    <row r="61" spans="2:8" ht="15.75" customHeight="1" thickBot="1">
      <c r="B61" s="207" t="s">
        <v>85</v>
      </c>
      <c r="C61" s="131">
        <f>C59-C54-C53</f>
        <v>4851.509999999998</v>
      </c>
      <c r="D61" s="131">
        <f>D59-D54-D53</f>
        <v>4989.41</v>
      </c>
      <c r="E61" s="131">
        <f>E59-E54-E53</f>
        <v>5649.700000000001</v>
      </c>
      <c r="F61" s="131">
        <f>F59-F54-F53</f>
        <v>5292.204999999998</v>
      </c>
      <c r="G61" s="131">
        <f>G59-G54-G53</f>
        <v>4934.709999999999</v>
      </c>
      <c r="H61" s="186">
        <f>H59-H56-H53</f>
        <v>4851.509999999998</v>
      </c>
    </row>
    <row r="62" spans="2:3" ht="33.75" customHeight="1">
      <c r="B62" s="66" t="s">
        <v>25</v>
      </c>
      <c r="C62" s="66"/>
    </row>
    <row r="63" spans="2:3" ht="33.75" customHeight="1">
      <c r="B63" s="28" t="s">
        <v>53</v>
      </c>
      <c r="C63" s="28"/>
    </row>
    <row r="64" spans="2:3" ht="28.5" customHeight="1">
      <c r="B64" s="230" t="s">
        <v>22</v>
      </c>
      <c r="C64" s="4"/>
    </row>
    <row r="65" spans="2:3" ht="16.5">
      <c r="B65" s="230" t="s">
        <v>19</v>
      </c>
      <c r="C65" s="4"/>
    </row>
    <row r="66" spans="2:3" ht="16.5">
      <c r="B66" s="230" t="s">
        <v>15</v>
      </c>
      <c r="C66" s="4"/>
    </row>
    <row r="67" spans="2:3" ht="16.5">
      <c r="B67" s="230" t="s">
        <v>16</v>
      </c>
      <c r="C67" s="4"/>
    </row>
    <row r="68" spans="2:3" ht="33">
      <c r="B68" s="230" t="s">
        <v>20</v>
      </c>
      <c r="C68" s="4"/>
    </row>
    <row r="69" spans="2:3" ht="16.5">
      <c r="B69" s="230" t="s">
        <v>17</v>
      </c>
      <c r="C69" s="4"/>
    </row>
    <row r="70" spans="2:3" ht="33">
      <c r="B70" s="230" t="s">
        <v>18</v>
      </c>
      <c r="C70" s="4"/>
    </row>
    <row r="71" spans="2:3" ht="16.5">
      <c r="B71" s="230" t="s">
        <v>21</v>
      </c>
      <c r="C71" s="4"/>
    </row>
    <row r="72" spans="2:3" ht="16.5">
      <c r="B72" s="230" t="s">
        <v>23</v>
      </c>
      <c r="C72" s="4"/>
    </row>
  </sheetData>
  <sheetProtection selectLockedCells="1" selectUnlockedCells="1"/>
  <mergeCells count="2">
    <mergeCell ref="B2:E2"/>
    <mergeCell ref="A5:A9"/>
  </mergeCells>
  <printOptions horizontalCentered="1"/>
  <pageMargins left="0.25" right="0.25" top="0.75" bottom="0.75" header="0.5118055555555555" footer="0.5118055555555555"/>
  <pageSetup fitToHeight="0" fitToWidth="1" horizontalDpi="300" verticalDpi="300" orientation="landscape" paperSize="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17.28125" style="0" customWidth="1"/>
    <col min="2" max="2" width="104.00390625" style="0" customWidth="1"/>
    <col min="3" max="3" width="15.28125" style="0" customWidth="1"/>
    <col min="4" max="4" width="15.8515625" style="0" customWidth="1"/>
    <col min="5" max="5" width="10.140625" style="0" bestFit="1" customWidth="1"/>
    <col min="6" max="8" width="11.421875" style="0" customWidth="1"/>
    <col min="9" max="9" width="20.00390625" style="0" bestFit="1" customWidth="1"/>
  </cols>
  <sheetData>
    <row r="1" spans="1:4" ht="45" customHeight="1">
      <c r="A1" s="246" t="s">
        <v>42</v>
      </c>
      <c r="B1" s="246"/>
      <c r="C1" s="246"/>
      <c r="D1" s="246"/>
    </row>
    <row r="2" spans="1:8" ht="51" customHeight="1">
      <c r="A2" s="245" t="s">
        <v>0</v>
      </c>
      <c r="B2" s="245"/>
      <c r="C2" s="6">
        <v>2016</v>
      </c>
      <c r="D2" s="6">
        <v>2018</v>
      </c>
      <c r="E2" s="6">
        <v>2019</v>
      </c>
      <c r="F2" s="6">
        <v>2020</v>
      </c>
      <c r="G2" s="6">
        <v>2021</v>
      </c>
      <c r="H2" s="6">
        <v>2022</v>
      </c>
    </row>
    <row r="3" spans="1:7" ht="15.75" thickBot="1">
      <c r="A3" s="1"/>
      <c r="B3" s="23"/>
      <c r="C3" s="8"/>
      <c r="D3" s="8"/>
      <c r="E3" s="8"/>
      <c r="F3" s="8"/>
      <c r="G3" s="8"/>
    </row>
    <row r="4" spans="1:8" ht="15" customHeight="1">
      <c r="A4" s="238" t="s">
        <v>30</v>
      </c>
      <c r="B4" s="11" t="s">
        <v>33</v>
      </c>
      <c r="C4" s="71">
        <v>3592.75</v>
      </c>
      <c r="D4" s="71">
        <v>3592.75</v>
      </c>
      <c r="E4" s="73">
        <v>3592.75</v>
      </c>
      <c r="F4" s="73">
        <v>2385.17</v>
      </c>
      <c r="G4" s="73">
        <v>0</v>
      </c>
      <c r="H4" s="73">
        <v>0</v>
      </c>
    </row>
    <row r="5" spans="1:9" ht="15">
      <c r="A5" s="239"/>
      <c r="B5" s="12" t="s">
        <v>34</v>
      </c>
      <c r="C5" s="17"/>
      <c r="D5" s="17"/>
      <c r="E5" s="74">
        <v>1087.06</v>
      </c>
      <c r="F5" s="74">
        <v>0</v>
      </c>
      <c r="G5" s="74">
        <v>0</v>
      </c>
      <c r="H5" s="74">
        <v>0</v>
      </c>
      <c r="I5" s="235"/>
    </row>
    <row r="6" spans="1:8" ht="15">
      <c r="A6" s="239"/>
      <c r="B6" s="7" t="s">
        <v>27</v>
      </c>
      <c r="C6" s="68">
        <v>563.4</v>
      </c>
      <c r="D6" s="68">
        <v>563.4</v>
      </c>
      <c r="E6" s="75">
        <v>563.4</v>
      </c>
      <c r="F6" s="75">
        <v>477.84</v>
      </c>
      <c r="G6" s="75">
        <v>497.52</v>
      </c>
      <c r="H6" s="75">
        <f>45.8*12</f>
        <v>549.5999999999999</v>
      </c>
    </row>
    <row r="7" spans="1:8" ht="15">
      <c r="A7" s="239"/>
      <c r="B7" s="7" t="s">
        <v>28</v>
      </c>
      <c r="C7" s="18"/>
      <c r="D7" s="18"/>
      <c r="E7" s="75"/>
      <c r="F7" s="75"/>
      <c r="G7" s="75"/>
      <c r="H7" s="75">
        <v>0</v>
      </c>
    </row>
    <row r="8" spans="1:8" ht="15.75" thickBot="1">
      <c r="A8" s="239"/>
      <c r="B8" s="7" t="s">
        <v>29</v>
      </c>
      <c r="C8" s="19"/>
      <c r="D8" s="19"/>
      <c r="E8" s="76"/>
      <c r="F8" s="76"/>
      <c r="G8" s="76"/>
      <c r="H8" s="76"/>
    </row>
    <row r="9" spans="1:8" ht="15.75" thickBot="1">
      <c r="A9" s="240"/>
      <c r="B9" s="20" t="s">
        <v>82</v>
      </c>
      <c r="C9" s="70">
        <f aca="true" t="shared" si="0" ref="C9:H9">SUM(C4:C8)</f>
        <v>4156.15</v>
      </c>
      <c r="D9" s="70">
        <f t="shared" si="0"/>
        <v>4156.15</v>
      </c>
      <c r="E9" s="77">
        <f t="shared" si="0"/>
        <v>5243.209999999999</v>
      </c>
      <c r="F9" s="77">
        <f t="shared" si="0"/>
        <v>2863.01</v>
      </c>
      <c r="G9" s="77">
        <f t="shared" si="0"/>
        <v>497.52</v>
      </c>
      <c r="H9" s="77">
        <f t="shared" si="0"/>
        <v>549.5999999999999</v>
      </c>
    </row>
    <row r="10" spans="1:8" ht="15">
      <c r="A10" s="241" t="s">
        <v>38</v>
      </c>
      <c r="B10" s="16" t="s">
        <v>31</v>
      </c>
      <c r="C10" s="188"/>
      <c r="D10" s="188"/>
      <c r="E10" s="189"/>
      <c r="F10" s="189"/>
      <c r="G10" s="189"/>
      <c r="H10" s="189"/>
    </row>
    <row r="11" spans="1:8" ht="33">
      <c r="A11" s="242"/>
      <c r="B11" s="27" t="s">
        <v>43</v>
      </c>
      <c r="C11" s="190"/>
      <c r="D11" s="190"/>
      <c r="E11" s="191"/>
      <c r="F11" s="191">
        <v>2429.19</v>
      </c>
      <c r="G11" s="191">
        <v>4437.19</v>
      </c>
      <c r="H11" s="191">
        <v>4301.91</v>
      </c>
    </row>
    <row r="12" spans="1:8" ht="15">
      <c r="A12" s="242"/>
      <c r="B12" s="14"/>
      <c r="C12" s="190"/>
      <c r="D12" s="190"/>
      <c r="E12" s="191"/>
      <c r="F12" s="191"/>
      <c r="G12" s="191"/>
      <c r="H12" s="191"/>
    </row>
    <row r="13" spans="1:8" ht="15">
      <c r="A13" s="242"/>
      <c r="B13" s="13" t="s">
        <v>32</v>
      </c>
      <c r="C13" s="190"/>
      <c r="D13" s="190"/>
      <c r="E13" s="191"/>
      <c r="F13" s="191"/>
      <c r="G13" s="191"/>
      <c r="H13" s="191"/>
    </row>
    <row r="14" spans="1:8" ht="15">
      <c r="A14" s="242"/>
      <c r="B14" s="13" t="s">
        <v>35</v>
      </c>
      <c r="C14" s="190"/>
      <c r="D14" s="190"/>
      <c r="E14" s="191"/>
      <c r="F14" s="191"/>
      <c r="G14" s="191"/>
      <c r="H14" s="191"/>
    </row>
    <row r="15" spans="1:8" ht="15">
      <c r="A15" s="243"/>
      <c r="B15" s="14" t="s">
        <v>81</v>
      </c>
      <c r="C15" s="192"/>
      <c r="D15" s="192"/>
      <c r="E15" s="193"/>
      <c r="F15" s="193"/>
      <c r="G15" s="193"/>
      <c r="H15" s="193"/>
    </row>
    <row r="16" spans="1:8" ht="15.75" thickBot="1">
      <c r="A16" s="243"/>
      <c r="B16" s="13" t="s">
        <v>36</v>
      </c>
      <c r="C16" s="192"/>
      <c r="D16" s="192"/>
      <c r="E16" s="193"/>
      <c r="F16" s="193"/>
      <c r="G16" s="193"/>
      <c r="H16" s="193"/>
    </row>
    <row r="17" spans="1:8" ht="15.75" thickBot="1">
      <c r="A17" s="244"/>
      <c r="B17" s="21" t="s">
        <v>80</v>
      </c>
      <c r="C17" s="194">
        <f aca="true" t="shared" si="1" ref="C17:H17">SUM(C10:C16)</f>
        <v>0</v>
      </c>
      <c r="D17" s="194">
        <f t="shared" si="1"/>
        <v>0</v>
      </c>
      <c r="E17" s="194">
        <f t="shared" si="1"/>
        <v>0</v>
      </c>
      <c r="F17" s="194">
        <f t="shared" si="1"/>
        <v>2429.19</v>
      </c>
      <c r="G17" s="194">
        <f t="shared" si="1"/>
        <v>4437.19</v>
      </c>
      <c r="H17" s="194">
        <f t="shared" si="1"/>
        <v>4301.91</v>
      </c>
    </row>
    <row r="18" spans="1:8" ht="15">
      <c r="A18" s="1"/>
      <c r="B18" s="9" t="s">
        <v>83</v>
      </c>
      <c r="C18" s="72"/>
      <c r="D18" s="72"/>
      <c r="E18" s="10"/>
      <c r="F18" s="10"/>
      <c r="G18" s="10"/>
      <c r="H18" s="10"/>
    </row>
    <row r="19" spans="1:8" ht="15.75" thickBot="1">
      <c r="A19" s="1"/>
      <c r="B19" s="22" t="s">
        <v>37</v>
      </c>
      <c r="C19" s="15"/>
      <c r="D19" s="15"/>
      <c r="E19" s="15"/>
      <c r="F19" s="15"/>
      <c r="G19" s="15"/>
      <c r="H19" s="15"/>
    </row>
    <row r="20" spans="1:8" ht="15.75" thickBot="1">
      <c r="A20" s="1"/>
      <c r="B20" s="24" t="s">
        <v>39</v>
      </c>
      <c r="C20" s="69">
        <f aca="true" t="shared" si="2" ref="C20:H20">C9+C17+C18+C19</f>
        <v>4156.15</v>
      </c>
      <c r="D20" s="69">
        <f t="shared" si="2"/>
        <v>4156.15</v>
      </c>
      <c r="E20" s="78">
        <f t="shared" si="2"/>
        <v>5243.209999999999</v>
      </c>
      <c r="F20" s="78">
        <f t="shared" si="2"/>
        <v>5292.200000000001</v>
      </c>
      <c r="G20" s="78">
        <f t="shared" si="2"/>
        <v>4934.709999999999</v>
      </c>
      <c r="H20" s="78">
        <f t="shared" si="2"/>
        <v>4851.51</v>
      </c>
    </row>
    <row r="21" ht="15.75" thickBot="1"/>
    <row r="22" spans="2:8" ht="15.75" thickBot="1">
      <c r="B22" s="25" t="s">
        <v>40</v>
      </c>
      <c r="C22" s="80">
        <v>16140</v>
      </c>
      <c r="D22" s="80">
        <v>16140</v>
      </c>
      <c r="E22" s="80">
        <v>16140</v>
      </c>
      <c r="F22" s="80">
        <v>8069.69</v>
      </c>
      <c r="G22" s="80">
        <v>0</v>
      </c>
      <c r="H22" s="80">
        <v>0</v>
      </c>
    </row>
    <row r="23" ht="15.75" thickBot="1"/>
    <row r="24" spans="2:8" ht="15.75" thickBot="1">
      <c r="B24" s="26" t="s">
        <v>41</v>
      </c>
      <c r="C24" s="67">
        <f aca="true" t="shared" si="3" ref="C24:H24">C20+C22</f>
        <v>20296.15</v>
      </c>
      <c r="D24" s="67">
        <f t="shared" si="3"/>
        <v>20296.15</v>
      </c>
      <c r="E24" s="79">
        <f t="shared" si="3"/>
        <v>21383.21</v>
      </c>
      <c r="F24" s="79">
        <f t="shared" si="3"/>
        <v>13361.89</v>
      </c>
      <c r="G24" s="79">
        <f t="shared" si="3"/>
        <v>4934.709999999999</v>
      </c>
      <c r="H24" s="79">
        <f t="shared" si="3"/>
        <v>4851.51</v>
      </c>
    </row>
    <row r="26" spans="1:8" ht="15">
      <c r="A26" s="247" t="s">
        <v>19</v>
      </c>
      <c r="B26" s="247"/>
      <c r="E26" s="139"/>
      <c r="F26" s="139">
        <f>'COSTITUZIONE '!F61</f>
        <v>5292.204999999998</v>
      </c>
      <c r="G26" s="139"/>
      <c r="H26" s="139">
        <f>'COSTITUZIONE '!H61</f>
        <v>4851.509999999998</v>
      </c>
    </row>
    <row r="28" spans="5:7" ht="15">
      <c r="E28" s="138"/>
      <c r="F28" s="138"/>
      <c r="G28" s="138"/>
    </row>
  </sheetData>
  <sheetProtection/>
  <mergeCells count="5">
    <mergeCell ref="A4:A9"/>
    <mergeCell ref="A10:A17"/>
    <mergeCell ref="A2:B2"/>
    <mergeCell ref="A1:D1"/>
    <mergeCell ref="A26:B26"/>
  </mergeCells>
  <printOptions/>
  <pageMargins left="0" right="0" top="0" bottom="0" header="0" footer="0"/>
  <pageSetup horizontalDpi="600" verticalDpi="600" orientation="landscape" paperSize="9" r:id="rId1"/>
  <ignoredErrors>
    <ignoredError sqref="C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4" sqref="D14:E15"/>
    </sheetView>
  </sheetViews>
  <sheetFormatPr defaultColWidth="11.421875" defaultRowHeight="15"/>
  <cols>
    <col min="1" max="1" width="119.28125" style="0" customWidth="1"/>
    <col min="2" max="2" width="16.8515625" style="0" customWidth="1"/>
    <col min="3" max="3" width="5.140625" style="0" customWidth="1"/>
    <col min="4" max="4" width="78.140625" style="0" customWidth="1"/>
    <col min="5" max="5" width="15.421875" style="0" customWidth="1"/>
    <col min="6" max="6" width="15.00390625" style="0" customWidth="1"/>
  </cols>
  <sheetData>
    <row r="1" spans="1:3" ht="15">
      <c r="A1" s="248" t="s">
        <v>62</v>
      </c>
      <c r="B1" s="250" t="s">
        <v>64</v>
      </c>
      <c r="C1" s="42"/>
    </row>
    <row r="2" spans="1:3" ht="15">
      <c r="A2" s="249"/>
      <c r="B2" s="251"/>
      <c r="C2" s="42"/>
    </row>
    <row r="3" spans="1:3" ht="24" customHeight="1">
      <c r="A3" s="33" t="s">
        <v>84</v>
      </c>
      <c r="B3" s="52"/>
      <c r="C3" s="42"/>
    </row>
    <row r="4" spans="1:3" ht="24" customHeight="1">
      <c r="A4" s="33" t="s">
        <v>45</v>
      </c>
      <c r="B4" s="53"/>
      <c r="C4" s="43"/>
    </row>
    <row r="5" spans="1:3" ht="22.5" customHeight="1">
      <c r="A5" s="30" t="s">
        <v>46</v>
      </c>
      <c r="B5" s="53"/>
      <c r="C5" s="43"/>
    </row>
    <row r="6" spans="1:3" ht="21" customHeight="1">
      <c r="A6" s="31" t="s">
        <v>47</v>
      </c>
      <c r="B6" s="53"/>
      <c r="C6" s="43"/>
    </row>
    <row r="7" spans="1:3" ht="22.5" customHeight="1">
      <c r="A7" s="32" t="s">
        <v>48</v>
      </c>
      <c r="B7" s="53"/>
      <c r="C7" s="43"/>
    </row>
    <row r="8" spans="1:3" ht="21.75" customHeight="1">
      <c r="A8" s="33" t="s">
        <v>49</v>
      </c>
      <c r="B8" s="53"/>
      <c r="C8" s="43"/>
    </row>
    <row r="9" spans="1:3" ht="24" customHeight="1">
      <c r="A9" s="34" t="s">
        <v>50</v>
      </c>
      <c r="B9" s="53"/>
      <c r="C9" s="43"/>
    </row>
    <row r="10" spans="1:3" ht="24" customHeight="1">
      <c r="A10" s="31" t="s">
        <v>51</v>
      </c>
      <c r="B10" s="53"/>
      <c r="C10" s="43"/>
    </row>
    <row r="11" spans="1:3" ht="27" customHeight="1" thickBot="1">
      <c r="A11" s="35" t="s">
        <v>54</v>
      </c>
      <c r="B11" s="54"/>
      <c r="C11" s="43"/>
    </row>
    <row r="12" spans="1:3" ht="30.75" customHeight="1" thickBot="1">
      <c r="A12" s="51" t="s">
        <v>63</v>
      </c>
      <c r="B12" s="37">
        <f>SUM(B3:B11)</f>
        <v>0</v>
      </c>
      <c r="C12" s="44"/>
    </row>
    <row r="13" ht="75" customHeight="1" thickBot="1">
      <c r="A13" s="29" t="s">
        <v>61</v>
      </c>
    </row>
    <row r="14" spans="1:5" ht="15" customHeight="1">
      <c r="A14" s="252" t="s">
        <v>65</v>
      </c>
      <c r="B14" s="253"/>
      <c r="D14" s="252" t="s">
        <v>66</v>
      </c>
      <c r="E14" s="253"/>
    </row>
    <row r="15" spans="1:5" ht="15.75" customHeight="1" thickBot="1">
      <c r="A15" s="254"/>
      <c r="B15" s="255"/>
      <c r="D15" s="256"/>
      <c r="E15" s="257"/>
    </row>
    <row r="16" spans="1:5" ht="30.75" customHeight="1" thickBot="1">
      <c r="A16" s="38" t="s">
        <v>55</v>
      </c>
      <c r="B16" s="46"/>
      <c r="C16" s="43"/>
      <c r="D16" s="45" t="s">
        <v>60</v>
      </c>
      <c r="E16" s="57"/>
    </row>
    <row r="17" spans="1:3" ht="30" customHeight="1" thickBot="1">
      <c r="A17" s="39" t="s">
        <v>56</v>
      </c>
      <c r="B17" s="36"/>
      <c r="C17" s="43"/>
    </row>
    <row r="18" spans="1:5" ht="25.5" customHeight="1">
      <c r="A18" s="39" t="s">
        <v>69</v>
      </c>
      <c r="B18" s="36"/>
      <c r="C18" s="43"/>
      <c r="D18" s="258" t="s">
        <v>70</v>
      </c>
      <c r="E18" s="259"/>
    </row>
    <row r="19" spans="1:5" ht="27" customHeight="1">
      <c r="A19" s="40" t="s">
        <v>57</v>
      </c>
      <c r="B19" s="36"/>
      <c r="C19" s="43"/>
      <c r="D19" s="260"/>
      <c r="E19" s="261"/>
    </row>
    <row r="20" spans="1:5" ht="31.5" customHeight="1">
      <c r="A20" s="40" t="s">
        <v>58</v>
      </c>
      <c r="B20" s="36"/>
      <c r="C20" s="43"/>
      <c r="D20" s="47" t="s">
        <v>68</v>
      </c>
      <c r="E20" s="58"/>
    </row>
    <row r="21" spans="1:5" ht="34.5" customHeight="1" thickBot="1">
      <c r="A21" s="41" t="s">
        <v>59</v>
      </c>
      <c r="B21" s="36"/>
      <c r="C21" s="43"/>
      <c r="D21" s="48" t="s">
        <v>71</v>
      </c>
      <c r="E21" s="56" t="e">
        <f>E16/E20</f>
        <v>#DIV/0!</v>
      </c>
    </row>
    <row r="22" spans="1:5" ht="30.75" customHeight="1" thickBot="1">
      <c r="A22" s="49" t="s">
        <v>63</v>
      </c>
      <c r="B22" s="37">
        <f>SUM(B16:B21)</f>
        <v>0</v>
      </c>
      <c r="C22" s="44"/>
      <c r="D22" s="47" t="s">
        <v>67</v>
      </c>
      <c r="E22" s="58"/>
    </row>
    <row r="23" spans="1:5" ht="30.75" customHeight="1">
      <c r="A23" s="55"/>
      <c r="B23" s="44"/>
      <c r="C23" s="44"/>
      <c r="D23" s="50" t="s">
        <v>87</v>
      </c>
      <c r="E23" s="56" t="e">
        <f>E21*0.3</f>
        <v>#DIV/0!</v>
      </c>
    </row>
    <row r="24" spans="4:5" ht="36" customHeight="1">
      <c r="D24" s="50" t="s">
        <v>89</v>
      </c>
      <c r="E24" s="56" t="e">
        <f>E23*E22</f>
        <v>#DIV/0!</v>
      </c>
    </row>
    <row r="25" spans="4:5" ht="34.5" customHeight="1">
      <c r="D25" s="59" t="s">
        <v>88</v>
      </c>
      <c r="E25" s="60" t="e">
        <f>E16-E24</f>
        <v>#DIV/0!</v>
      </c>
    </row>
    <row r="26" spans="4:6" ht="15">
      <c r="D26" s="64" t="s">
        <v>90</v>
      </c>
      <c r="E26" s="65" t="e">
        <f>E25/E20</f>
        <v>#DIV/0!</v>
      </c>
      <c r="F26" s="61"/>
    </row>
    <row r="27" spans="4:6" ht="15">
      <c r="D27" s="63" t="s">
        <v>91</v>
      </c>
      <c r="E27" s="62" t="e">
        <f>E26+E23</f>
        <v>#DIV/0!</v>
      </c>
      <c r="F27" s="61"/>
    </row>
    <row r="28" ht="15">
      <c r="F28" s="61"/>
    </row>
  </sheetData>
  <sheetProtection/>
  <mergeCells count="5">
    <mergeCell ref="A1:A2"/>
    <mergeCell ref="B1:B2"/>
    <mergeCell ref="A14:B15"/>
    <mergeCell ref="D14:E15"/>
    <mergeCell ref="D18:E1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gianluca.bertagna</dc:creator>
  <cp:keywords/>
  <dc:description/>
  <cp:lastModifiedBy>anagrafe</cp:lastModifiedBy>
  <cp:lastPrinted>2020-02-07T10:02:44Z</cp:lastPrinted>
  <dcterms:created xsi:type="dcterms:W3CDTF">2015-11-23T13:55:06Z</dcterms:created>
  <dcterms:modified xsi:type="dcterms:W3CDTF">2023-04-26T06:56:00Z</dcterms:modified>
  <cp:category/>
  <cp:version/>
  <cp:contentType/>
  <cp:contentStatus/>
</cp:coreProperties>
</file>