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'Debiti'!$A$1:$AB$84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<sst xmlns="http://schemas.openxmlformats.org/spreadsheetml/2006/main" count="418" uniqueCount="180">
  <si>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</si>
  <si>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</si>
  <si>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</si>
  <si>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</si>
  <si>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</si>
  <si>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</si>
  <si>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</si>
  <si>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</si>
  <si>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</si>
  <si>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</si>
  <si>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</si>
  <si>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</si>
  <si>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</si>
  <si>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</si>
  <si>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</si>
  <si>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</si>
  <si>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</si>
  <si>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</si>
  <si>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</si>
  <si>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</si>
  <si>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</si>
  <si>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</si>
  <si>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</si>
  <si>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</si>
  <si>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</si>
  <si>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</si>
  <si>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</si>
  <si>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</si>
  <si>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</si>
  <si>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</si>
  <si>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</si>
  <si>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</si>
  <si>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</si>
  <si>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</si>
  <si>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</si>
  <si>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</si>
  <si>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</si>
  <si>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</si>
  <si>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</si>
  <si>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</si>
  <si>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</si>
  <si>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</si>
  <si>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</si>
  <si>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</si>
  <si>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</si>
  <si>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</si>
  <si>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</si>
  <si>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</si>
  <si>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</si>
  <si>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</si>
  <si>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</si>
  <si>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</si>
  <si>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</si>
  <si>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</si>
  <si>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</si>
  <si>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</si>
  <si>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</si>
  <si>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</si>
  <si>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</si>
  <si>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</si>
  <si>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</si>
  <si>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</si>
  <si>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</si>
  <si>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</si>
  <si>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</si>
  <si>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</si>
  <si>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</si>
  <si>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</si>
  <si>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</si>
  <si>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</si>
  <si>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</si>
  <si>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</si>
  <si>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</si>
  <si>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</si>
  <si>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</si>
  <si>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</si>
  <si>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</si>
  <si>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</si>
  <si>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</si>
  <si>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</si>
  <si>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</si>
  <si>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</si>
  <si>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</si>
  <si>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</si>
  <si>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</si>
  <si>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</si>
  <si>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</si>
  <si>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</si>
  <si>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</si>
  <si>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</si>
  <si>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</si>
  <si>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</si>
  <si>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</si>
  <si>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</si>
  <si>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</si>
  <si>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</si>
  <si>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</si>
  <si>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</si>
  <si>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</si>
  <si>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</si>
  <si>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</si>
  <si>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</si>
  <si>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</si>
  <si>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</si>
  <si>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</si>
  <si>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</si>
  <si>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</si>
  <si>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</si>
  <si>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</si>
  <si>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</si>
  <si>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</si>
  <si>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</si>
  <si>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Guazzora</t>
  </si>
  <si>
    <t>Comunicazione dello Stock del Debito Commerciale al 31 Dicembre alla Data del 31/12/2024</t>
  </si>
  <si>
    <t>Vengono visualizzate tutte le Fatture SCADUTE E NON PAGATE al 31/12/2024</t>
  </si>
  <si>
    <t>Ammontare Complessivo dei Debiti (AL NETTO DELL'IVA SPLIT PAYMENT)</t>
  </si>
  <si>
    <t>SI</t>
  </si>
  <si>
    <t/>
  </si>
  <si>
    <t>AREA TECNICA, PERSONALE E AMMINISTRAZIONE GENERALE</t>
  </si>
  <si>
    <t>09/01/2024</t>
  </si>
  <si>
    <t>2722674</t>
  </si>
  <si>
    <t>03/05/2023</t>
  </si>
  <si>
    <t>"Linea Diretta" - Servizio Assistenza Nexi Payments SpA 0234 Codice Personale d'identificazione 031938012 Per i costi telef. visiti il sito www.nexi.it - menu' Trasparenza Art.17-ter DPR 633/72 - Scissione dei pagamenti - IVA da versare a cura del committ</t>
  </si>
  <si>
    <t>09/05/2023</t>
  </si>
  <si>
    <t>CARTASI SPA</t>
  </si>
  <si>
    <t>04107060966</t>
  </si>
  <si>
    <t>*</t>
  </si>
  <si>
    <t>08/07/2023</t>
  </si>
  <si>
    <t>03/03/2021</t>
  </si>
  <si>
    <t>SF00000919</t>
  </si>
  <si>
    <t>16/02/2021</t>
  </si>
  <si>
    <t>Z1C13B297F</t>
  </si>
  <si>
    <t>17/02/2021</t>
  </si>
  <si>
    <t>ENEL SOLE SRL</t>
  </si>
  <si>
    <t>05999811002</t>
  </si>
  <si>
    <t>02322600541</t>
  </si>
  <si>
    <t>18/04/2021</t>
  </si>
  <si>
    <t>000/00086219</t>
  </si>
  <si>
    <t>29/05/2023</t>
  </si>
  <si>
    <t>Periodo di fatturazione: 1' QUADRIM. 2023 PA Servizio: 22788633 | Mat. Cont.: 12002273 | Piazza XXV Aprile 12 | GUAZZORA</t>
  </si>
  <si>
    <t>31/05/2023</t>
  </si>
  <si>
    <t>GESTIONE ACQUA SPA</t>
  </si>
  <si>
    <t>01880180060</t>
  </si>
  <si>
    <t>29/07/2023</t>
  </si>
  <si>
    <t>000/00087951</t>
  </si>
  <si>
    <t>24/07/2023</t>
  </si>
  <si>
    <t>Periodo di fatturazione: 1 SEMESTRE 2023 PA Servizio: 5440888 | Mat. Cont.: 10117558 | P.zza F. Coppi | GUAZZORA</t>
  </si>
  <si>
    <t>28/07/2023</t>
  </si>
  <si>
    <t>26/09/2023</t>
  </si>
  <si>
    <t>000/00087955</t>
  </si>
  <si>
    <t>Periodo di fatturazione: 1 SEMESTRE 2023 PA Servizio: 5714007 | Mat. Cont.: M21GU002069 | P.zza F. Coppi | GUAZZORA</t>
  </si>
  <si>
    <t>25/09/2023</t>
  </si>
  <si>
    <t>000/00088233</t>
  </si>
  <si>
    <t>Periodo di fatturazione: 1 SEMESTRE 2023 PA Servizio: 22796212 | Mat. Cont.: 3009377 | P.zza F. Coppi 999 | GUAZZORA</t>
  </si>
  <si>
    <t>000/00088234</t>
  </si>
  <si>
    <t>Periodo di fatturazione: 1 SEMESTRE 2023 PA Servizio: 22796313 | Mat. Cont.: 32004709 | Via Statuto 4 | GUAZZORA</t>
  </si>
  <si>
    <t>000/00088235</t>
  </si>
  <si>
    <t>Periodo di fatturazione: 1 SEMESTRE 2023 PA Servizio: 22796414 | Mat. Cont.: M22GU008907 | Via Statuto 999 | GUAZZORA</t>
  </si>
  <si>
    <t>000/00088236</t>
  </si>
  <si>
    <t>Periodo di fatturazione: 1 SEMESTRE 2023 PA Servizio: 23470461 | Mat. Cont.: 1431017242 | Via V. Veneto 999 | GUAZZORA</t>
  </si>
  <si>
    <t>000/00128512</t>
  </si>
  <si>
    <t>27/09/2023</t>
  </si>
  <si>
    <t>Periodo di fatturazione: 2' QUADRIM. 2023 PA Servizio: 22788633 | Mat. Cont.: 12002273 | Piazza XXV Aprile 12 | GUAZZORA</t>
  </si>
  <si>
    <t>29/09/2023</t>
  </si>
  <si>
    <t>27/11/2023</t>
  </si>
  <si>
    <t>2022/0/1093</t>
  </si>
  <si>
    <t>31/12/2022</t>
  </si>
  <si>
    <t>12/01/2023</t>
  </si>
  <si>
    <t>SRT S.P.A.</t>
  </si>
  <si>
    <t>02021740069</t>
  </si>
  <si>
    <t>12/03/2023</t>
  </si>
  <si>
    <t>2023/0/30</t>
  </si>
  <si>
    <t>31/01/2023</t>
  </si>
  <si>
    <t>06/02/2023</t>
  </si>
  <si>
    <t>04/04/2023</t>
  </si>
  <si>
    <t>2023/0/137</t>
  </si>
  <si>
    <t>24/04/2023</t>
  </si>
  <si>
    <t>26/04/2023</t>
  </si>
  <si>
    <t>25/06/2023</t>
  </si>
  <si>
    <t>TOTALI: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</si>
</sst>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3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2" borderId="22" xfId="48" applyNumberFormat="1" applyFont="1" applyFill="1" applyBorder="1" applyAlignment="1" applyProtection="1">
      <alignment horizontal="center" vertical="center"/>
      <protection/>
    </xf>
    <xf numFmtId="0" fontId="0" fillId="32" borderId="20" xfId="0" applyFill="1" applyBorder="1" applyAlignment="1" applyProtection="1">
      <alignment/>
      <protection/>
    </xf>
    <xf numFmtId="0" fontId="0" fillId="32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2" borderId="14" xfId="48" applyNumberFormat="1" applyFont="1" applyFill="1" applyBorder="1" applyAlignment="1" applyProtection="1">
      <alignment horizontal="center" vertical="center"/>
      <protection/>
    </xf>
    <xf numFmtId="0" fontId="17" fillId="32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9"/>
    </row>
    <row r="2" spans="1:12" s="62" customFormat="1" ht="22.5" customHeight="1">
      <c r="A2" s="220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8" t="s">
        <v>12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30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3" t="s">
        <v>55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30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2" t="s">
        <v>13</v>
      </c>
      <c r="AB4" s="229"/>
      <c r="AC4" s="229"/>
      <c r="AD4" s="229"/>
      <c r="AE4" s="229"/>
      <c r="AF4" s="229"/>
      <c r="AG4" s="233"/>
      <c r="AH4" s="32">
        <v>30</v>
      </c>
    </row>
    <row r="5" spans="1:34" s="15" customFormat="1" ht="22.5" customHeight="1">
      <c r="A5" s="223" t="s">
        <v>14</v>
      </c>
      <c r="B5" s="231"/>
      <c r="C5" s="224"/>
      <c r="D5" s="223" t="s">
        <v>15</v>
      </c>
      <c r="E5" s="231"/>
      <c r="F5" s="231"/>
      <c r="G5" s="231"/>
      <c r="H5" s="224"/>
      <c r="I5" s="223" t="s">
        <v>16</v>
      </c>
      <c r="J5" s="231"/>
      <c r="K5" s="224"/>
      <c r="L5" s="223" t="s">
        <v>1</v>
      </c>
      <c r="M5" s="231"/>
      <c r="N5" s="231"/>
      <c r="O5" s="223" t="s">
        <v>17</v>
      </c>
      <c r="P5" s="224"/>
      <c r="Q5" s="223" t="s">
        <v>18</v>
      </c>
      <c r="R5" s="231"/>
      <c r="S5" s="231"/>
      <c r="T5" s="224"/>
      <c r="U5" s="223" t="s">
        <v>19</v>
      </c>
      <c r="V5" s="231"/>
      <c r="W5" s="231"/>
      <c r="X5" s="58" t="s">
        <v>47</v>
      </c>
      <c r="Y5" s="223" t="s">
        <v>20</v>
      </c>
      <c r="Z5" s="224"/>
      <c r="AA5" s="225" t="s">
        <v>41</v>
      </c>
      <c r="AB5" s="226"/>
      <c r="AC5" s="226"/>
      <c r="AD5" s="226"/>
      <c r="AE5" s="226"/>
      <c r="AF5" s="226"/>
      <c r="AG5" s="226"/>
      <c r="AH5" s="22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7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0" t="s">
        <v>54</v>
      </c>
      <c r="B3" s="221"/>
      <c r="C3" s="221"/>
      <c r="D3" s="221"/>
      <c r="E3" s="221"/>
      <c r="F3" s="221"/>
      <c r="G3" s="221"/>
      <c r="H3" s="221"/>
      <c r="I3" s="221"/>
      <c r="J3" s="221"/>
      <c r="K3" s="236"/>
      <c r="L3" s="236"/>
      <c r="M3" s="236"/>
      <c r="N3" s="236"/>
      <c r="O3" s="236"/>
      <c r="P3" s="236"/>
      <c r="Q3" s="236"/>
      <c r="R3" s="237"/>
    </row>
    <row r="4" spans="1:18" ht="22.5" customHeight="1">
      <c r="A4" s="220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7"/>
    </row>
    <row r="5" spans="1:18" s="62" customFormat="1" ht="22.5" customHeight="1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8" t="s">
        <v>13</v>
      </c>
      <c r="L5" s="239"/>
      <c r="M5" s="239"/>
      <c r="N5" s="239"/>
      <c r="O5" s="239"/>
      <c r="P5" s="239"/>
      <c r="Q5" s="24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3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5" t="s">
        <v>57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2"/>
      <c r="AE4" s="246"/>
      <c r="AF4" s="246"/>
      <c r="AG4" s="246"/>
      <c r="AH4" s="247"/>
      <c r="AI4" s="248"/>
    </row>
    <row r="5" spans="1:35" s="90" customFormat="1" ht="22.5" customHeight="1">
      <c r="A5" s="225" t="s">
        <v>14</v>
      </c>
      <c r="B5" s="249"/>
      <c r="C5" s="250"/>
      <c r="D5" s="225" t="s">
        <v>15</v>
      </c>
      <c r="E5" s="249"/>
      <c r="F5" s="249"/>
      <c r="G5" s="249"/>
      <c r="H5" s="249"/>
      <c r="I5" s="249"/>
      <c r="J5" s="249"/>
      <c r="K5" s="250"/>
      <c r="L5" s="225" t="s">
        <v>16</v>
      </c>
      <c r="M5" s="249"/>
      <c r="N5" s="250"/>
      <c r="O5" s="225" t="s">
        <v>1</v>
      </c>
      <c r="P5" s="249"/>
      <c r="Q5" s="249"/>
      <c r="R5" s="225" t="s">
        <v>17</v>
      </c>
      <c r="S5" s="250"/>
      <c r="T5" s="225" t="s">
        <v>18</v>
      </c>
      <c r="U5" s="249"/>
      <c r="V5" s="249"/>
      <c r="W5" s="250"/>
      <c r="X5" s="225" t="s">
        <v>19</v>
      </c>
      <c r="Y5" s="249"/>
      <c r="Z5" s="249"/>
      <c r="AA5" s="103" t="s">
        <v>47</v>
      </c>
      <c r="AB5" s="225" t="s">
        <v>20</v>
      </c>
      <c r="AC5" s="250"/>
      <c r="AD5" s="225" t="s">
        <v>64</v>
      </c>
      <c r="AE5" s="253"/>
      <c r="AF5" s="253"/>
      <c r="AG5" s="253"/>
      <c r="AH5" s="253"/>
      <c r="AI5" s="248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51"/>
      <c r="AK6" s="252"/>
      <c r="AL6" s="25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7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0" t="s">
        <v>56</v>
      </c>
      <c r="B3" s="221"/>
      <c r="C3" s="221"/>
      <c r="D3" s="221"/>
      <c r="E3" s="221"/>
      <c r="F3" s="221"/>
      <c r="G3" s="221"/>
      <c r="H3" s="221"/>
      <c r="I3" s="221"/>
      <c r="J3" s="221"/>
      <c r="K3" s="236"/>
      <c r="L3" s="236"/>
      <c r="M3" s="236"/>
      <c r="N3" s="236"/>
      <c r="O3" s="237"/>
    </row>
    <row r="4" spans="1:15" ht="22.5" customHeight="1">
      <c r="A4" s="220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</row>
    <row r="5" spans="1:15" s="62" customFormat="1" ht="22.5" customHeight="1">
      <c r="A5" s="234" t="s">
        <v>63</v>
      </c>
      <c r="B5" s="235"/>
      <c r="C5" s="235"/>
      <c r="D5" s="235"/>
      <c r="E5" s="235"/>
      <c r="F5" s="235"/>
      <c r="G5" s="235"/>
      <c r="H5" s="235"/>
      <c r="I5" s="235"/>
      <c r="J5" s="235"/>
      <c r="K5" s="254" t="s">
        <v>64</v>
      </c>
      <c r="L5" s="255"/>
      <c r="M5" s="255"/>
      <c r="N5" s="255"/>
      <c r="O5" s="25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73" t="s">
        <v>101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8" t="s">
        <v>100</v>
      </c>
      <c r="B5" s="269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77" t="s">
        <v>98</v>
      </c>
      <c r="O5" s="27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8" t="s">
        <v>97</v>
      </c>
      <c r="B7" s="262"/>
      <c r="C7" s="164">
        <f>Debiti!G6</f>
        <v>2569.69</v>
      </c>
      <c r="D7" s="162"/>
      <c r="E7" s="282" t="s">
        <v>111</v>
      </c>
      <c r="F7" s="283"/>
      <c r="G7" s="283"/>
      <c r="H7" s="97"/>
      <c r="I7" s="183"/>
      <c r="J7" s="182"/>
      <c r="K7" s="97"/>
      <c r="L7" s="173"/>
      <c r="M7" s="181"/>
      <c r="N7" s="277" t="s">
        <v>96</v>
      </c>
      <c r="O7" s="278"/>
      <c r="P7" s="27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70" t="s">
        <v>95</v>
      </c>
      <c r="B9" s="276"/>
      <c r="C9" s="174">
        <f>ElencoFatture!O6</f>
        <v>0</v>
      </c>
      <c r="D9" s="175"/>
      <c r="E9" s="270" t="s">
        <v>89</v>
      </c>
      <c r="F9" s="271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70" t="s">
        <v>93</v>
      </c>
      <c r="B10" s="271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70" t="s">
        <v>92</v>
      </c>
      <c r="B11" s="272"/>
      <c r="C11" s="174">
        <f>ElencoFatture!O8</f>
        <v>0</v>
      </c>
      <c r="D11" s="175"/>
      <c r="E11" s="270" t="s">
        <v>89</v>
      </c>
      <c r="F11" s="276"/>
      <c r="G11" s="174">
        <f>C11/100*5</f>
        <v>0</v>
      </c>
      <c r="H11" s="162"/>
      <c r="I11" s="281"/>
      <c r="J11" s="281"/>
      <c r="K11" s="97"/>
      <c r="L11" s="173"/>
      <c r="M11" s="160"/>
      <c r="N11" s="277" t="s">
        <v>91</v>
      </c>
      <c r="O11" s="278"/>
      <c r="P11" s="27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8" t="s">
        <v>90</v>
      </c>
      <c r="B13" s="259"/>
      <c r="C13" s="164">
        <f>C11</f>
        <v>0</v>
      </c>
      <c r="D13" s="172"/>
      <c r="E13" s="258" t="s">
        <v>89</v>
      </c>
      <c r="F13" s="259"/>
      <c r="G13" s="163">
        <f>C13/100*5</f>
        <v>0</v>
      </c>
      <c r="H13" s="162"/>
      <c r="I13" s="263" t="s">
        <v>88</v>
      </c>
      <c r="J13" s="264"/>
      <c r="L13" s="161" t="str">
        <f>IF(ROUND(C7,2)&lt;=ROUND(G13,2),"SI","NO")</f>
        <v>NO</v>
      </c>
      <c r="M13" s="160"/>
      <c r="N13" s="279" t="s">
        <v>87</v>
      </c>
      <c r="O13" s="28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8" t="s">
        <v>86</v>
      </c>
      <c r="B15" s="262"/>
      <c r="C15" s="164">
        <v>0</v>
      </c>
      <c r="D15" s="97"/>
      <c r="E15" s="258" t="s">
        <v>85</v>
      </c>
      <c r="F15" s="259"/>
      <c r="G15" s="163">
        <f>IF(OR(C15=0,C15="0,00"),0,C7/C15)</f>
        <v>0</v>
      </c>
      <c r="H15" s="162"/>
      <c r="I15" s="263" t="s">
        <v>84</v>
      </c>
      <c r="J15" s="264"/>
      <c r="L15" s="161" t="str">
        <f>IF(G15&lt;=0.9,"SI","NO")</f>
        <v>SI</v>
      </c>
      <c r="M15" s="160"/>
      <c r="N15" s="279" t="s">
        <v>83</v>
      </c>
      <c r="O15" s="28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60" t="s">
        <v>82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19" spans="1:13" ht="15">
      <c r="A19" s="261" t="s">
        <v>81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1:13" ht="15">
      <c r="A20" s="257" t="s">
        <v>80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57" t="s">
        <v>78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</row>
    <row r="23" spans="1:13" ht="15">
      <c r="A23" s="257" t="s">
        <v>77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</row>
    <row r="24" spans="1:13" ht="15">
      <c r="A24" s="257" t="s">
        <v>76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</row>
    <row r="25" spans="1:13" ht="15">
      <c r="A25" s="257" t="s">
        <v>75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PageLayoutView="0" workbookViewId="0" topLeftCell="A10">
      <selection activeCell="J12" sqref="J12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1" t="s">
        <v>112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3" t="s">
        <v>113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7"/>
    </row>
    <row r="4" spans="1:28" s="90" customFormat="1" ht="22.5" customHeight="1">
      <c r="A4" s="207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8" t="s">
        <v>72</v>
      </c>
      <c r="B5" s="284"/>
      <c r="C5" s="284"/>
      <c r="D5" s="284"/>
      <c r="E5" s="284"/>
      <c r="F5" s="285"/>
      <c r="G5" s="148">
        <f>(G25)</f>
        <v>2843.92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8" t="s">
        <v>115</v>
      </c>
      <c r="B6" s="284"/>
      <c r="C6" s="284"/>
      <c r="D6" s="284"/>
      <c r="E6" s="284"/>
      <c r="F6" s="284"/>
      <c r="G6" s="208">
        <f>(J25)</f>
        <v>2569.69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5" t="s">
        <v>14</v>
      </c>
      <c r="B8" s="249"/>
      <c r="C8" s="250"/>
      <c r="D8" s="225" t="s">
        <v>15</v>
      </c>
      <c r="E8" s="249"/>
      <c r="F8" s="249"/>
      <c r="G8" s="249"/>
      <c r="H8" s="249"/>
      <c r="I8" s="249"/>
      <c r="J8" s="249"/>
      <c r="K8" s="250"/>
      <c r="L8" s="225" t="s">
        <v>16</v>
      </c>
      <c r="M8" s="249"/>
      <c r="N8" s="250"/>
      <c r="O8" s="225" t="s">
        <v>1</v>
      </c>
      <c r="P8" s="249"/>
      <c r="Q8" s="249"/>
      <c r="R8" s="225" t="s">
        <v>17</v>
      </c>
      <c r="S8" s="250"/>
      <c r="T8" s="225" t="s">
        <v>18</v>
      </c>
      <c r="U8" s="249"/>
      <c r="V8" s="249"/>
      <c r="W8" s="250"/>
      <c r="X8" s="225" t="s">
        <v>19</v>
      </c>
      <c r="Y8" s="249"/>
      <c r="Z8" s="249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2024</v>
      </c>
      <c r="B11" s="108">
        <v>9</v>
      </c>
      <c r="C11" s="109" t="s">
        <v>119</v>
      </c>
      <c r="D11" s="209" t="s">
        <v>120</v>
      </c>
      <c r="E11" s="109" t="s">
        <v>121</v>
      </c>
      <c r="F11" s="111" t="s">
        <v>122</v>
      </c>
      <c r="G11" s="112">
        <v>-85.4</v>
      </c>
      <c r="H11" s="112">
        <v>-15.4</v>
      </c>
      <c r="I11" s="143" t="s">
        <v>116</v>
      </c>
      <c r="J11" s="216">
        <f aca="true" t="shared" si="0" ref="J11:J23">IF(I11="SI",G11-H11,G11)</f>
        <v>-70</v>
      </c>
      <c r="K11" s="210" t="s">
        <v>117</v>
      </c>
      <c r="L11" s="108">
        <v>2023</v>
      </c>
      <c r="M11" s="108">
        <v>346</v>
      </c>
      <c r="N11" s="109" t="s">
        <v>123</v>
      </c>
      <c r="O11" s="111" t="s">
        <v>124</v>
      </c>
      <c r="P11" s="109" t="s">
        <v>125</v>
      </c>
      <c r="Q11" s="109" t="s">
        <v>125</v>
      </c>
      <c r="R11" s="108" t="s">
        <v>126</v>
      </c>
      <c r="S11" s="111" t="s">
        <v>126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117</v>
      </c>
      <c r="AB11" s="109" t="s">
        <v>127</v>
      </c>
      <c r="AC11" s="107" t="e">
        <f>IF(O11=#REF!,0,1)</f>
        <v>#REF!</v>
      </c>
    </row>
    <row r="12" spans="1:29" ht="15">
      <c r="A12" s="108">
        <v>2021</v>
      </c>
      <c r="B12" s="108">
        <v>48</v>
      </c>
      <c r="C12" s="109" t="s">
        <v>128</v>
      </c>
      <c r="D12" s="209" t="s">
        <v>129</v>
      </c>
      <c r="E12" s="109" t="s">
        <v>130</v>
      </c>
      <c r="F12" s="111"/>
      <c r="G12" s="112">
        <v>260.9</v>
      </c>
      <c r="H12" s="112">
        <v>47.05</v>
      </c>
      <c r="I12" s="143" t="s">
        <v>116</v>
      </c>
      <c r="J12" s="216">
        <f t="shared" si="0"/>
        <v>213.84999999999997</v>
      </c>
      <c r="K12" s="210" t="s">
        <v>131</v>
      </c>
      <c r="L12" s="108">
        <v>2021</v>
      </c>
      <c r="M12" s="108">
        <v>196</v>
      </c>
      <c r="N12" s="109" t="s">
        <v>132</v>
      </c>
      <c r="O12" s="111" t="s">
        <v>133</v>
      </c>
      <c r="P12" s="109" t="s">
        <v>134</v>
      </c>
      <c r="Q12" s="109" t="s">
        <v>135</v>
      </c>
      <c r="R12" s="108">
        <v>1</v>
      </c>
      <c r="S12" s="111" t="s">
        <v>118</v>
      </c>
      <c r="T12" s="108">
        <v>1080203</v>
      </c>
      <c r="U12" s="108">
        <v>2890</v>
      </c>
      <c r="V12" s="108">
        <v>1018</v>
      </c>
      <c r="W12" s="108">
        <v>99</v>
      </c>
      <c r="X12" s="113">
        <v>2021</v>
      </c>
      <c r="Y12" s="113">
        <v>34</v>
      </c>
      <c r="Z12" s="113">
        <v>0</v>
      </c>
      <c r="AA12" s="114" t="s">
        <v>117</v>
      </c>
      <c r="AB12" s="109" t="s">
        <v>136</v>
      </c>
      <c r="AC12" s="107">
        <f aca="true" t="shared" si="1" ref="AC12:AC20">IF(O12=O11,0,1)</f>
        <v>1</v>
      </c>
    </row>
    <row r="13" spans="1:29" ht="15">
      <c r="A13" s="108">
        <v>2024</v>
      </c>
      <c r="B13" s="108">
        <v>1</v>
      </c>
      <c r="C13" s="109" t="s">
        <v>119</v>
      </c>
      <c r="D13" s="209" t="s">
        <v>137</v>
      </c>
      <c r="E13" s="109" t="s">
        <v>138</v>
      </c>
      <c r="F13" s="111" t="s">
        <v>139</v>
      </c>
      <c r="G13" s="112">
        <v>-554.11</v>
      </c>
      <c r="H13" s="112">
        <v>-50.37</v>
      </c>
      <c r="I13" s="143" t="s">
        <v>116</v>
      </c>
      <c r="J13" s="216">
        <f t="shared" si="0"/>
        <v>-503.74</v>
      </c>
      <c r="K13" s="210" t="s">
        <v>117</v>
      </c>
      <c r="L13" s="108">
        <v>2023</v>
      </c>
      <c r="M13" s="108">
        <v>400</v>
      </c>
      <c r="N13" s="109" t="s">
        <v>140</v>
      </c>
      <c r="O13" s="111" t="s">
        <v>141</v>
      </c>
      <c r="P13" s="109" t="s">
        <v>142</v>
      </c>
      <c r="Q13" s="109" t="s">
        <v>142</v>
      </c>
      <c r="R13" s="108">
        <v>1</v>
      </c>
      <c r="S13" s="111" t="s">
        <v>118</v>
      </c>
      <c r="T13" s="108">
        <v>1010503</v>
      </c>
      <c r="U13" s="108">
        <v>470</v>
      </c>
      <c r="V13" s="108">
        <v>224</v>
      </c>
      <c r="W13" s="108">
        <v>105</v>
      </c>
      <c r="X13" s="113">
        <v>2022</v>
      </c>
      <c r="Y13" s="113">
        <v>311</v>
      </c>
      <c r="Z13" s="113">
        <v>0</v>
      </c>
      <c r="AA13" s="114" t="s">
        <v>117</v>
      </c>
      <c r="AB13" s="109" t="s">
        <v>143</v>
      </c>
      <c r="AC13" s="107">
        <f t="shared" si="1"/>
        <v>1</v>
      </c>
    </row>
    <row r="14" spans="1:29" ht="15">
      <c r="A14" s="108">
        <v>2024</v>
      </c>
      <c r="B14" s="108">
        <v>2</v>
      </c>
      <c r="C14" s="109" t="s">
        <v>119</v>
      </c>
      <c r="D14" s="209" t="s">
        <v>144</v>
      </c>
      <c r="E14" s="109" t="s">
        <v>145</v>
      </c>
      <c r="F14" s="111" t="s">
        <v>146</v>
      </c>
      <c r="G14" s="112">
        <v>30.56</v>
      </c>
      <c r="H14" s="112">
        <v>2.78</v>
      </c>
      <c r="I14" s="143" t="s">
        <v>116</v>
      </c>
      <c r="J14" s="216">
        <f t="shared" si="0"/>
        <v>27.779999999999998</v>
      </c>
      <c r="K14" s="210" t="s">
        <v>117</v>
      </c>
      <c r="L14" s="108">
        <v>2023</v>
      </c>
      <c r="M14" s="108">
        <v>551</v>
      </c>
      <c r="N14" s="109" t="s">
        <v>147</v>
      </c>
      <c r="O14" s="111" t="s">
        <v>141</v>
      </c>
      <c r="P14" s="109" t="s">
        <v>142</v>
      </c>
      <c r="Q14" s="109" t="s">
        <v>142</v>
      </c>
      <c r="R14" s="108">
        <v>1</v>
      </c>
      <c r="S14" s="111" t="s">
        <v>118</v>
      </c>
      <c r="T14" s="108">
        <v>1010503</v>
      </c>
      <c r="U14" s="108">
        <v>470</v>
      </c>
      <c r="V14" s="108">
        <v>224</v>
      </c>
      <c r="W14" s="108">
        <v>105</v>
      </c>
      <c r="X14" s="113">
        <v>2022</v>
      </c>
      <c r="Y14" s="113">
        <v>311</v>
      </c>
      <c r="Z14" s="113">
        <v>0</v>
      </c>
      <c r="AA14" s="114" t="s">
        <v>117</v>
      </c>
      <c r="AB14" s="109" t="s">
        <v>148</v>
      </c>
      <c r="AC14" s="107">
        <f t="shared" si="1"/>
        <v>0</v>
      </c>
    </row>
    <row r="15" spans="1:29" ht="15">
      <c r="A15" s="108">
        <v>2024</v>
      </c>
      <c r="B15" s="108">
        <v>3</v>
      </c>
      <c r="C15" s="109" t="s">
        <v>119</v>
      </c>
      <c r="D15" s="209" t="s">
        <v>149</v>
      </c>
      <c r="E15" s="109" t="s">
        <v>145</v>
      </c>
      <c r="F15" s="111" t="s">
        <v>150</v>
      </c>
      <c r="G15" s="112">
        <v>19.43</v>
      </c>
      <c r="H15" s="112">
        <v>1.77</v>
      </c>
      <c r="I15" s="143" t="s">
        <v>116</v>
      </c>
      <c r="J15" s="216">
        <f t="shared" si="0"/>
        <v>17.66</v>
      </c>
      <c r="K15" s="210" t="s">
        <v>117</v>
      </c>
      <c r="L15" s="108">
        <v>2023</v>
      </c>
      <c r="M15" s="108">
        <v>552</v>
      </c>
      <c r="N15" s="109" t="s">
        <v>147</v>
      </c>
      <c r="O15" s="111" t="s">
        <v>141</v>
      </c>
      <c r="P15" s="109" t="s">
        <v>142</v>
      </c>
      <c r="Q15" s="109" t="s">
        <v>142</v>
      </c>
      <c r="R15" s="108">
        <v>1</v>
      </c>
      <c r="S15" s="111" t="s">
        <v>118</v>
      </c>
      <c r="T15" s="108">
        <v>1010503</v>
      </c>
      <c r="U15" s="108">
        <v>470</v>
      </c>
      <c r="V15" s="108">
        <v>224</v>
      </c>
      <c r="W15" s="108">
        <v>105</v>
      </c>
      <c r="X15" s="113">
        <v>2022</v>
      </c>
      <c r="Y15" s="113">
        <v>311</v>
      </c>
      <c r="Z15" s="113">
        <v>0</v>
      </c>
      <c r="AA15" s="114" t="s">
        <v>117</v>
      </c>
      <c r="AB15" s="109" t="s">
        <v>151</v>
      </c>
      <c r="AC15" s="107">
        <f t="shared" si="1"/>
        <v>0</v>
      </c>
    </row>
    <row r="16" spans="1:29" ht="15">
      <c r="A16" s="108">
        <v>2024</v>
      </c>
      <c r="B16" s="108">
        <v>4</v>
      </c>
      <c r="C16" s="109" t="s">
        <v>119</v>
      </c>
      <c r="D16" s="209" t="s">
        <v>152</v>
      </c>
      <c r="E16" s="109" t="s">
        <v>145</v>
      </c>
      <c r="F16" s="111" t="s">
        <v>153</v>
      </c>
      <c r="G16" s="112">
        <v>3.39</v>
      </c>
      <c r="H16" s="112">
        <v>0.31</v>
      </c>
      <c r="I16" s="143" t="s">
        <v>116</v>
      </c>
      <c r="J16" s="216">
        <f t="shared" si="0"/>
        <v>3.08</v>
      </c>
      <c r="K16" s="210" t="s">
        <v>117</v>
      </c>
      <c r="L16" s="108">
        <v>2023</v>
      </c>
      <c r="M16" s="108">
        <v>555</v>
      </c>
      <c r="N16" s="109" t="s">
        <v>147</v>
      </c>
      <c r="O16" s="111" t="s">
        <v>141</v>
      </c>
      <c r="P16" s="109" t="s">
        <v>142</v>
      </c>
      <c r="Q16" s="109" t="s">
        <v>142</v>
      </c>
      <c r="R16" s="108">
        <v>1</v>
      </c>
      <c r="S16" s="111" t="s">
        <v>118</v>
      </c>
      <c r="T16" s="108">
        <v>1010503</v>
      </c>
      <c r="U16" s="108">
        <v>470</v>
      </c>
      <c r="V16" s="108">
        <v>224</v>
      </c>
      <c r="W16" s="108">
        <v>105</v>
      </c>
      <c r="X16" s="113">
        <v>2022</v>
      </c>
      <c r="Y16" s="113">
        <v>311</v>
      </c>
      <c r="Z16" s="113">
        <v>0</v>
      </c>
      <c r="AA16" s="114" t="s">
        <v>117</v>
      </c>
      <c r="AB16" s="109" t="s">
        <v>151</v>
      </c>
      <c r="AC16" s="107">
        <f t="shared" si="1"/>
        <v>0</v>
      </c>
    </row>
    <row r="17" spans="1:29" ht="15">
      <c r="A17" s="108">
        <v>2024</v>
      </c>
      <c r="B17" s="108">
        <v>5</v>
      </c>
      <c r="C17" s="109" t="s">
        <v>119</v>
      </c>
      <c r="D17" s="209" t="s">
        <v>154</v>
      </c>
      <c r="E17" s="109" t="s">
        <v>145</v>
      </c>
      <c r="F17" s="111" t="s">
        <v>155</v>
      </c>
      <c r="G17" s="112">
        <v>32.02</v>
      </c>
      <c r="H17" s="112">
        <v>2.91</v>
      </c>
      <c r="I17" s="143" t="s">
        <v>116</v>
      </c>
      <c r="J17" s="216">
        <f t="shared" si="0"/>
        <v>29.110000000000003</v>
      </c>
      <c r="K17" s="210" t="s">
        <v>117</v>
      </c>
      <c r="L17" s="108">
        <v>2023</v>
      </c>
      <c r="M17" s="108">
        <v>556</v>
      </c>
      <c r="N17" s="109" t="s">
        <v>147</v>
      </c>
      <c r="O17" s="111" t="s">
        <v>141</v>
      </c>
      <c r="P17" s="109" t="s">
        <v>142</v>
      </c>
      <c r="Q17" s="109" t="s">
        <v>142</v>
      </c>
      <c r="R17" s="108">
        <v>1</v>
      </c>
      <c r="S17" s="111" t="s">
        <v>118</v>
      </c>
      <c r="T17" s="108">
        <v>1010503</v>
      </c>
      <c r="U17" s="108">
        <v>470</v>
      </c>
      <c r="V17" s="108">
        <v>224</v>
      </c>
      <c r="W17" s="108">
        <v>105</v>
      </c>
      <c r="X17" s="113">
        <v>2022</v>
      </c>
      <c r="Y17" s="113">
        <v>311</v>
      </c>
      <c r="Z17" s="113">
        <v>0</v>
      </c>
      <c r="AA17" s="114" t="s">
        <v>117</v>
      </c>
      <c r="AB17" s="109" t="s">
        <v>151</v>
      </c>
      <c r="AC17" s="107">
        <f t="shared" si="1"/>
        <v>0</v>
      </c>
    </row>
    <row r="18" spans="1:29" ht="15">
      <c r="A18" s="108">
        <v>2024</v>
      </c>
      <c r="B18" s="108">
        <v>6</v>
      </c>
      <c r="C18" s="109" t="s">
        <v>119</v>
      </c>
      <c r="D18" s="209" t="s">
        <v>156</v>
      </c>
      <c r="E18" s="109" t="s">
        <v>145</v>
      </c>
      <c r="F18" s="111" t="s">
        <v>157</v>
      </c>
      <c r="G18" s="112">
        <v>127.51</v>
      </c>
      <c r="H18" s="112">
        <v>11.59</v>
      </c>
      <c r="I18" s="143" t="s">
        <v>116</v>
      </c>
      <c r="J18" s="216">
        <f t="shared" si="0"/>
        <v>115.92</v>
      </c>
      <c r="K18" s="210" t="s">
        <v>117</v>
      </c>
      <c r="L18" s="108">
        <v>2023</v>
      </c>
      <c r="M18" s="108">
        <v>554</v>
      </c>
      <c r="N18" s="109" t="s">
        <v>147</v>
      </c>
      <c r="O18" s="111" t="s">
        <v>141</v>
      </c>
      <c r="P18" s="109" t="s">
        <v>142</v>
      </c>
      <c r="Q18" s="109" t="s">
        <v>142</v>
      </c>
      <c r="R18" s="108">
        <v>1</v>
      </c>
      <c r="S18" s="111" t="s">
        <v>118</v>
      </c>
      <c r="T18" s="108">
        <v>1010503</v>
      </c>
      <c r="U18" s="108">
        <v>470</v>
      </c>
      <c r="V18" s="108">
        <v>224</v>
      </c>
      <c r="W18" s="108">
        <v>105</v>
      </c>
      <c r="X18" s="113">
        <v>2022</v>
      </c>
      <c r="Y18" s="113">
        <v>311</v>
      </c>
      <c r="Z18" s="113">
        <v>0</v>
      </c>
      <c r="AA18" s="114" t="s">
        <v>117</v>
      </c>
      <c r="AB18" s="109" t="s">
        <v>151</v>
      </c>
      <c r="AC18" s="107">
        <f t="shared" si="1"/>
        <v>0</v>
      </c>
    </row>
    <row r="19" spans="1:29" ht="15">
      <c r="A19" s="108">
        <v>2024</v>
      </c>
      <c r="B19" s="108">
        <v>7</v>
      </c>
      <c r="C19" s="109" t="s">
        <v>119</v>
      </c>
      <c r="D19" s="209" t="s">
        <v>158</v>
      </c>
      <c r="E19" s="109" t="s">
        <v>145</v>
      </c>
      <c r="F19" s="111" t="s">
        <v>159</v>
      </c>
      <c r="G19" s="112">
        <v>10.48</v>
      </c>
      <c r="H19" s="112">
        <v>0.95</v>
      </c>
      <c r="I19" s="143" t="s">
        <v>116</v>
      </c>
      <c r="J19" s="216">
        <f t="shared" si="0"/>
        <v>9.530000000000001</v>
      </c>
      <c r="K19" s="210" t="s">
        <v>117</v>
      </c>
      <c r="L19" s="108">
        <v>2023</v>
      </c>
      <c r="M19" s="108">
        <v>553</v>
      </c>
      <c r="N19" s="109" t="s">
        <v>147</v>
      </c>
      <c r="O19" s="111" t="s">
        <v>141</v>
      </c>
      <c r="P19" s="109" t="s">
        <v>142</v>
      </c>
      <c r="Q19" s="109" t="s">
        <v>142</v>
      </c>
      <c r="R19" s="108">
        <v>1</v>
      </c>
      <c r="S19" s="111" t="s">
        <v>118</v>
      </c>
      <c r="T19" s="108">
        <v>1010503</v>
      </c>
      <c r="U19" s="108">
        <v>470</v>
      </c>
      <c r="V19" s="108">
        <v>224</v>
      </c>
      <c r="W19" s="108">
        <v>105</v>
      </c>
      <c r="X19" s="113">
        <v>2022</v>
      </c>
      <c r="Y19" s="113">
        <v>311</v>
      </c>
      <c r="Z19" s="113">
        <v>0</v>
      </c>
      <c r="AA19" s="114" t="s">
        <v>117</v>
      </c>
      <c r="AB19" s="109" t="s">
        <v>151</v>
      </c>
      <c r="AC19" s="107">
        <f t="shared" si="1"/>
        <v>0</v>
      </c>
    </row>
    <row r="20" spans="1:29" ht="15">
      <c r="A20" s="108">
        <v>2024</v>
      </c>
      <c r="B20" s="108">
        <v>8</v>
      </c>
      <c r="C20" s="109" t="s">
        <v>119</v>
      </c>
      <c r="D20" s="209" t="s">
        <v>160</v>
      </c>
      <c r="E20" s="109" t="s">
        <v>161</v>
      </c>
      <c r="F20" s="111" t="s">
        <v>162</v>
      </c>
      <c r="G20" s="112">
        <v>156.39</v>
      </c>
      <c r="H20" s="112">
        <v>14.22</v>
      </c>
      <c r="I20" s="143" t="s">
        <v>116</v>
      </c>
      <c r="J20" s="216">
        <f t="shared" si="0"/>
        <v>142.17</v>
      </c>
      <c r="K20" s="210" t="s">
        <v>117</v>
      </c>
      <c r="L20" s="108">
        <v>2023</v>
      </c>
      <c r="M20" s="108">
        <v>724</v>
      </c>
      <c r="N20" s="109" t="s">
        <v>163</v>
      </c>
      <c r="O20" s="111" t="s">
        <v>141</v>
      </c>
      <c r="P20" s="109" t="s">
        <v>142</v>
      </c>
      <c r="Q20" s="109" t="s">
        <v>142</v>
      </c>
      <c r="R20" s="108">
        <v>1</v>
      </c>
      <c r="S20" s="111" t="s">
        <v>118</v>
      </c>
      <c r="T20" s="108">
        <v>1010503</v>
      </c>
      <c r="U20" s="108">
        <v>470</v>
      </c>
      <c r="V20" s="108">
        <v>224</v>
      </c>
      <c r="W20" s="108">
        <v>105</v>
      </c>
      <c r="X20" s="113">
        <v>2022</v>
      </c>
      <c r="Y20" s="113">
        <v>311</v>
      </c>
      <c r="Z20" s="113">
        <v>0</v>
      </c>
      <c r="AA20" s="114" t="s">
        <v>117</v>
      </c>
      <c r="AB20" s="109" t="s">
        <v>164</v>
      </c>
      <c r="AC20" s="107">
        <f t="shared" si="1"/>
        <v>0</v>
      </c>
    </row>
    <row r="21" spans="1:29" ht="15">
      <c r="A21" s="108">
        <v>2024</v>
      </c>
      <c r="B21" s="108">
        <v>10</v>
      </c>
      <c r="C21" s="109" t="s">
        <v>119</v>
      </c>
      <c r="D21" s="209" t="s">
        <v>165</v>
      </c>
      <c r="E21" s="109" t="s">
        <v>166</v>
      </c>
      <c r="F21" s="111"/>
      <c r="G21" s="112">
        <v>2951.67</v>
      </c>
      <c r="H21" s="112">
        <v>268.33</v>
      </c>
      <c r="I21" s="143" t="s">
        <v>116</v>
      </c>
      <c r="J21" s="216">
        <f t="shared" si="0"/>
        <v>2683.34</v>
      </c>
      <c r="K21" s="210" t="s">
        <v>117</v>
      </c>
      <c r="L21" s="108">
        <v>2023</v>
      </c>
      <c r="M21" s="108">
        <v>24</v>
      </c>
      <c r="N21" s="109" t="s">
        <v>167</v>
      </c>
      <c r="O21" s="111" t="s">
        <v>168</v>
      </c>
      <c r="P21" s="109" t="s">
        <v>169</v>
      </c>
      <c r="Q21" s="109" t="s">
        <v>169</v>
      </c>
      <c r="R21" s="108" t="s">
        <v>126</v>
      </c>
      <c r="S21" s="111" t="s">
        <v>126</v>
      </c>
      <c r="T21" s="108"/>
      <c r="U21" s="108">
        <v>0</v>
      </c>
      <c r="V21" s="108">
        <v>0</v>
      </c>
      <c r="W21" s="108">
        <v>0</v>
      </c>
      <c r="X21" s="113">
        <v>0</v>
      </c>
      <c r="Y21" s="113">
        <v>0</v>
      </c>
      <c r="Z21" s="113">
        <v>0</v>
      </c>
      <c r="AA21" s="114" t="s">
        <v>117</v>
      </c>
      <c r="AB21" s="109" t="s">
        <v>170</v>
      </c>
      <c r="AC21" s="107" t="e">
        <f>IF(O21=#REF!,0,1)</f>
        <v>#REF!</v>
      </c>
    </row>
    <row r="22" spans="1:29" ht="15">
      <c r="A22" s="108">
        <v>2024</v>
      </c>
      <c r="B22" s="108">
        <v>11</v>
      </c>
      <c r="C22" s="109" t="s">
        <v>119</v>
      </c>
      <c r="D22" s="209" t="s">
        <v>171</v>
      </c>
      <c r="E22" s="109" t="s">
        <v>172</v>
      </c>
      <c r="F22" s="111"/>
      <c r="G22" s="112">
        <v>-130.08</v>
      </c>
      <c r="H22" s="112">
        <v>-11.83</v>
      </c>
      <c r="I22" s="143" t="s">
        <v>116</v>
      </c>
      <c r="J22" s="216">
        <f t="shared" si="0"/>
        <v>-118.25000000000001</v>
      </c>
      <c r="K22" s="210" t="s">
        <v>117</v>
      </c>
      <c r="L22" s="108">
        <v>2023</v>
      </c>
      <c r="M22" s="108">
        <v>87</v>
      </c>
      <c r="N22" s="109" t="s">
        <v>173</v>
      </c>
      <c r="O22" s="111" t="s">
        <v>168</v>
      </c>
      <c r="P22" s="109" t="s">
        <v>169</v>
      </c>
      <c r="Q22" s="109" t="s">
        <v>169</v>
      </c>
      <c r="R22" s="108" t="s">
        <v>126</v>
      </c>
      <c r="S22" s="111" t="s">
        <v>126</v>
      </c>
      <c r="T22" s="108"/>
      <c r="U22" s="108">
        <v>0</v>
      </c>
      <c r="V22" s="108">
        <v>0</v>
      </c>
      <c r="W22" s="108">
        <v>0</v>
      </c>
      <c r="X22" s="113">
        <v>0</v>
      </c>
      <c r="Y22" s="113">
        <v>0</v>
      </c>
      <c r="Z22" s="113">
        <v>0</v>
      </c>
      <c r="AA22" s="114" t="s">
        <v>117</v>
      </c>
      <c r="AB22" s="109" t="s">
        <v>174</v>
      </c>
      <c r="AC22" s="107">
        <f>IF(O22=O21,0,1)</f>
        <v>0</v>
      </c>
    </row>
    <row r="23" spans="1:29" ht="15">
      <c r="A23" s="108">
        <v>2024</v>
      </c>
      <c r="B23" s="108">
        <v>12</v>
      </c>
      <c r="C23" s="109" t="s">
        <v>119</v>
      </c>
      <c r="D23" s="209" t="s">
        <v>175</v>
      </c>
      <c r="E23" s="109" t="s">
        <v>176</v>
      </c>
      <c r="F23" s="111"/>
      <c r="G23" s="112">
        <v>21.16</v>
      </c>
      <c r="H23" s="112">
        <v>1.92</v>
      </c>
      <c r="I23" s="143" t="s">
        <v>116</v>
      </c>
      <c r="J23" s="216">
        <f t="shared" si="0"/>
        <v>19.240000000000002</v>
      </c>
      <c r="K23" s="210" t="s">
        <v>117</v>
      </c>
      <c r="L23" s="108">
        <v>2023</v>
      </c>
      <c r="M23" s="108">
        <v>300</v>
      </c>
      <c r="N23" s="109" t="s">
        <v>177</v>
      </c>
      <c r="O23" s="111" t="s">
        <v>168</v>
      </c>
      <c r="P23" s="109" t="s">
        <v>169</v>
      </c>
      <c r="Q23" s="109" t="s">
        <v>169</v>
      </c>
      <c r="R23" s="108" t="s">
        <v>126</v>
      </c>
      <c r="S23" s="111" t="s">
        <v>126</v>
      </c>
      <c r="T23" s="108"/>
      <c r="U23" s="108">
        <v>0</v>
      </c>
      <c r="V23" s="108">
        <v>0</v>
      </c>
      <c r="W23" s="108">
        <v>0</v>
      </c>
      <c r="X23" s="113">
        <v>0</v>
      </c>
      <c r="Y23" s="113">
        <v>0</v>
      </c>
      <c r="Z23" s="113">
        <v>0</v>
      </c>
      <c r="AA23" s="114" t="s">
        <v>117</v>
      </c>
      <c r="AB23" s="109" t="s">
        <v>178</v>
      </c>
      <c r="AC23" s="107">
        <f>IF(O23=O22,0,1)</f>
        <v>0</v>
      </c>
    </row>
    <row r="24" spans="1:28" ht="15">
      <c r="A24" s="108"/>
      <c r="B24" s="108"/>
      <c r="C24" s="109"/>
      <c r="D24" s="209"/>
      <c r="E24" s="109"/>
      <c r="F24" s="211"/>
      <c r="G24" s="212"/>
      <c r="H24" s="112"/>
      <c r="I24" s="143"/>
      <c r="J24" s="112"/>
      <c r="K24" s="210"/>
      <c r="L24" s="108"/>
      <c r="M24" s="108"/>
      <c r="N24" s="109"/>
      <c r="O24" s="111"/>
      <c r="P24" s="109"/>
      <c r="Q24" s="109"/>
      <c r="R24" s="108"/>
      <c r="S24" s="111"/>
      <c r="T24" s="108"/>
      <c r="U24" s="108"/>
      <c r="V24" s="108"/>
      <c r="W24" s="108"/>
      <c r="X24" s="113"/>
      <c r="Y24" s="113"/>
      <c r="Z24" s="113"/>
      <c r="AA24" s="114"/>
      <c r="AB24" s="109"/>
    </row>
    <row r="25" spans="1:28" ht="15">
      <c r="A25" s="108"/>
      <c r="B25" s="108"/>
      <c r="C25" s="109"/>
      <c r="D25" s="209"/>
      <c r="E25" s="109"/>
      <c r="F25" s="213" t="s">
        <v>179</v>
      </c>
      <c r="G25" s="214">
        <f>SUM(G11:G23)</f>
        <v>2843.92</v>
      </c>
      <c r="H25" s="215">
        <f>SUM(H11:H23)</f>
        <v>274.23</v>
      </c>
      <c r="I25" s="143"/>
      <c r="J25" s="215">
        <f>SUM(J11:J23)</f>
        <v>2569.69</v>
      </c>
      <c r="K25" s="210"/>
      <c r="L25" s="108"/>
      <c r="M25" s="108"/>
      <c r="N25" s="109"/>
      <c r="O25" s="111"/>
      <c r="P25" s="109"/>
      <c r="Q25" s="109"/>
      <c r="R25" s="108"/>
      <c r="S25" s="111"/>
      <c r="T25" s="108"/>
      <c r="U25" s="108"/>
      <c r="V25" s="108"/>
      <c r="W25" s="108"/>
      <c r="X25" s="113"/>
      <c r="Y25" s="113"/>
      <c r="Z25" s="113"/>
      <c r="AA25" s="114"/>
      <c r="AB25" s="109"/>
    </row>
    <row r="26" spans="3:28" ht="15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B26" s="107"/>
    </row>
    <row r="27" spans="3:28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  <row r="28" spans="3:28" ht="1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B28" s="107"/>
    </row>
    <row r="29" spans="3:28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  <row r="30" spans="3:28" ht="1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B30" s="107"/>
    </row>
    <row r="31" spans="3:28" ht="15">
      <c r="C31" s="107"/>
      <c r="D31" s="107"/>
      <c r="E31" s="107"/>
      <c r="F31" s="107"/>
      <c r="G31" s="107"/>
      <c r="H31" s="107"/>
      <c r="I31" s="107"/>
      <c r="J31" s="107"/>
      <c r="N31" s="107"/>
      <c r="O31" s="107"/>
      <c r="P31" s="107"/>
      <c r="Q31" s="107"/>
      <c r="S31" s="107"/>
      <c r="AB31" s="107"/>
    </row>
    <row r="32" spans="3:28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B32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152"/>
    </row>
    <row r="2" s="97" customFormat="1" ht="15" customHeight="1"/>
    <row r="3" spans="1:17" s="90" customFormat="1" ht="22.5" customHeight="1">
      <c r="A3" s="290" t="s">
        <v>110</v>
      </c>
      <c r="B3" s="290"/>
      <c r="C3" s="290"/>
      <c r="D3" s="290"/>
      <c r="E3" s="290"/>
      <c r="F3" s="290"/>
      <c r="G3" s="290"/>
      <c r="H3" s="290"/>
      <c r="I3" s="290"/>
      <c r="J3" s="291"/>
      <c r="K3" s="291"/>
      <c r="L3" s="291"/>
      <c r="M3" s="291"/>
      <c r="N3" s="291"/>
      <c r="O3" s="291"/>
      <c r="P3" s="291"/>
      <c r="Q3" s="151"/>
    </row>
    <row r="4" spans="1:17" s="90" customFormat="1" ht="15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  <c r="Q4" s="151"/>
    </row>
    <row r="5" spans="1:17" s="90" customFormat="1" ht="22.5" customHeight="1">
      <c r="A5" s="295" t="s">
        <v>109</v>
      </c>
      <c r="B5" s="295"/>
      <c r="C5" s="295"/>
      <c r="D5" s="295"/>
      <c r="E5" s="295"/>
      <c r="F5" s="295"/>
      <c r="G5" s="295"/>
      <c r="H5" s="295"/>
      <c r="I5" s="296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303" t="s">
        <v>95</v>
      </c>
      <c r="D6" s="304"/>
      <c r="E6" s="304"/>
      <c r="F6" s="304"/>
      <c r="G6" s="305"/>
      <c r="H6" s="199">
        <v>0</v>
      </c>
      <c r="I6" s="203"/>
      <c r="J6" s="301" t="s">
        <v>95</v>
      </c>
      <c r="K6" s="301"/>
      <c r="L6" s="301"/>
      <c r="M6" s="301"/>
      <c r="N6" s="302"/>
      <c r="O6" s="204">
        <v>0</v>
      </c>
      <c r="P6" s="203"/>
    </row>
    <row r="7" spans="3:16" s="90" customFormat="1" ht="22.5" customHeight="1">
      <c r="C7" s="303" t="s">
        <v>93</v>
      </c>
      <c r="D7" s="304"/>
      <c r="E7" s="304"/>
      <c r="F7" s="304"/>
      <c r="G7" s="200"/>
      <c r="H7" s="199">
        <v>0</v>
      </c>
      <c r="I7" s="201"/>
      <c r="J7" s="299" t="s">
        <v>93</v>
      </c>
      <c r="K7" s="299"/>
      <c r="L7" s="299"/>
      <c r="M7" s="299"/>
      <c r="N7" s="300"/>
      <c r="O7" s="202">
        <v>0</v>
      </c>
      <c r="P7" s="201"/>
    </row>
    <row r="8" spans="3:16" s="90" customFormat="1" ht="22.5" customHeight="1">
      <c r="C8" s="303" t="s">
        <v>92</v>
      </c>
      <c r="D8" s="304"/>
      <c r="E8" s="304"/>
      <c r="F8" s="304"/>
      <c r="G8" s="200"/>
      <c r="H8" s="199">
        <f>H6-H7</f>
        <v>0</v>
      </c>
      <c r="I8" s="197"/>
      <c r="J8" s="297" t="s">
        <v>92</v>
      </c>
      <c r="K8" s="297"/>
      <c r="L8" s="297"/>
      <c r="M8" s="297"/>
      <c r="N8" s="298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2" t="s">
        <v>107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4"/>
    </row>
    <row r="11" spans="1:16" s="90" customFormat="1" ht="22.5" customHeight="1">
      <c r="A11" s="225" t="s">
        <v>14</v>
      </c>
      <c r="B11" s="250"/>
      <c r="C11" s="225" t="s">
        <v>15</v>
      </c>
      <c r="D11" s="249"/>
      <c r="E11" s="249"/>
      <c r="F11" s="249"/>
      <c r="G11" s="249"/>
      <c r="H11" s="249"/>
      <c r="I11" s="250"/>
      <c r="J11" s="225" t="s">
        <v>1</v>
      </c>
      <c r="K11" s="250"/>
      <c r="L11" s="149"/>
      <c r="M11" s="225" t="s">
        <v>64</v>
      </c>
      <c r="N11" s="249"/>
      <c r="O11" s="249"/>
      <c r="P11" s="250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anagrafe</cp:lastModifiedBy>
  <cp:lastPrinted>2015-01-23T09:39:52Z</cp:lastPrinted>
  <dcterms:created xsi:type="dcterms:W3CDTF">1996-11-05T10:16:36Z</dcterms:created>
  <dcterms:modified xsi:type="dcterms:W3CDTF">2024-01-10T07:52:31Z</dcterms:modified>
  <cp:category/>
  <cp:version/>
  <cp:contentType/>
  <cp:contentStatus/>
</cp:coreProperties>
</file>